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1091033F-1E5F-4A3D-8F2B-DCAAD288FFC0}" xr6:coauthVersionLast="47" xr6:coauthVersionMax="47" xr10:uidLastSave="{00000000-0000-0000-0000-000000000000}"/>
  <bookViews>
    <workbookView xWindow="-110" yWindow="-110" windowWidth="19420" windowHeight="10300" tabRatio="826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state="hidden" r:id="rId7"/>
    <sheet name="Izvještaj po programskoj" sheetId="7" r:id="rId8"/>
    <sheet name="Sheet1" sheetId="13" r:id="rId9"/>
  </sheets>
  <definedNames>
    <definedName name="_xlnm.Print_Area" localSheetId="6">'Izvještaj po organizacijskoj '!$B$2:$I$8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7" l="1"/>
  <c r="F23" i="7"/>
  <c r="F81" i="7" l="1"/>
  <c r="G82" i="7"/>
  <c r="G110" i="7"/>
  <c r="G109" i="7" s="1"/>
  <c r="G193" i="7"/>
  <c r="G122" i="7"/>
  <c r="G118" i="7" s="1"/>
  <c r="L45" i="3" l="1"/>
  <c r="K45" i="3"/>
  <c r="L17" i="3"/>
  <c r="G173" i="7" l="1"/>
  <c r="G39" i="3"/>
  <c r="H19" i="7" l="1"/>
  <c r="H18" i="7"/>
  <c r="G77" i="7" l="1"/>
  <c r="G202" i="7"/>
  <c r="C6" i="10" l="1"/>
  <c r="C15" i="10"/>
  <c r="C8" i="11" s="1"/>
  <c r="G141" i="7" l="1"/>
  <c r="G134" i="7"/>
  <c r="G85" i="7"/>
  <c r="H85" i="7" s="1"/>
  <c r="G17" i="7" l="1"/>
  <c r="F17" i="7"/>
  <c r="F16" i="7" s="1"/>
  <c r="G16" i="7" l="1"/>
  <c r="H17" i="7"/>
  <c r="H19" i="3"/>
  <c r="H18" i="3" s="1"/>
  <c r="H12" i="3"/>
  <c r="K91" i="3" l="1"/>
  <c r="J24" i="3"/>
  <c r="F28" i="8" l="1"/>
  <c r="C32" i="8" l="1"/>
  <c r="C31" i="8" s="1"/>
  <c r="C30" i="8"/>
  <c r="C29" i="8"/>
  <c r="C28" i="8"/>
  <c r="C26" i="8"/>
  <c r="C25" i="8" s="1"/>
  <c r="C24" i="8"/>
  <c r="C23" i="8" s="1"/>
  <c r="C22" i="8"/>
  <c r="C21" i="8" s="1"/>
  <c r="C18" i="8"/>
  <c r="C17" i="8" s="1"/>
  <c r="C16" i="8"/>
  <c r="C15" i="8"/>
  <c r="C14" i="8"/>
  <c r="C12" i="8"/>
  <c r="C11" i="8" s="1"/>
  <c r="C10" i="8"/>
  <c r="C9" i="8" s="1"/>
  <c r="C8" i="8"/>
  <c r="C7" i="8" s="1"/>
  <c r="C27" i="8" l="1"/>
  <c r="C13" i="8"/>
  <c r="J53" i="3"/>
  <c r="G53" i="3"/>
  <c r="F14" i="8" l="1"/>
  <c r="C7" i="11"/>
  <c r="C6" i="11" s="1"/>
  <c r="D10" i="10"/>
  <c r="D28" i="8" s="1"/>
  <c r="D14" i="8" s="1"/>
  <c r="F19" i="10"/>
  <c r="G24" i="7" l="1"/>
  <c r="G30" i="7"/>
  <c r="G126" i="7"/>
  <c r="F109" i="7" l="1"/>
  <c r="F76" i="7"/>
  <c r="G15" i="7"/>
  <c r="F15" i="7"/>
  <c r="F204" i="7"/>
  <c r="F98" i="7"/>
  <c r="F13" i="7" s="1"/>
  <c r="H16" i="7" l="1"/>
  <c r="H15" i="7"/>
  <c r="L23" i="1"/>
  <c r="K23" i="1"/>
  <c r="D12" i="10" l="1"/>
  <c r="D21" i="10"/>
  <c r="D30" i="8" s="1"/>
  <c r="D16" i="8" s="1"/>
  <c r="H11" i="7"/>
  <c r="H198" i="7"/>
  <c r="F201" i="7"/>
  <c r="F197" i="7"/>
  <c r="F196" i="7" s="1"/>
  <c r="F195" i="7" s="1"/>
  <c r="G197" i="7"/>
  <c r="G196" i="7" s="1"/>
  <c r="G195" i="7" s="1"/>
  <c r="F178" i="7"/>
  <c r="F177" i="7" s="1"/>
  <c r="H195" i="7" l="1"/>
  <c r="H197" i="7"/>
  <c r="H196" i="7"/>
  <c r="F207" i="7"/>
  <c r="F200" i="7" s="1"/>
  <c r="G208" i="7"/>
  <c r="H208" i="7" s="1"/>
  <c r="G179" i="7"/>
  <c r="G178" i="7" s="1"/>
  <c r="H179" i="7" l="1"/>
  <c r="G201" i="7"/>
  <c r="H202" i="7"/>
  <c r="G207" i="7"/>
  <c r="H207" i="7" s="1"/>
  <c r="H134" i="7"/>
  <c r="F140" i="7"/>
  <c r="G140" i="7"/>
  <c r="H126" i="7"/>
  <c r="F118" i="7"/>
  <c r="F117" i="7" s="1"/>
  <c r="F95" i="7"/>
  <c r="F94" i="7" s="1"/>
  <c r="F93" i="7" s="1"/>
  <c r="G96" i="7"/>
  <c r="F90" i="7"/>
  <c r="F89" i="7" s="1"/>
  <c r="G91" i="7"/>
  <c r="H86" i="7"/>
  <c r="F80" i="7"/>
  <c r="F79" i="7" s="1"/>
  <c r="F75" i="7"/>
  <c r="F74" i="7" s="1"/>
  <c r="G76" i="7"/>
  <c r="G75" i="7" s="1"/>
  <c r="F147" i="7"/>
  <c r="F146" i="7" s="1"/>
  <c r="G175" i="7"/>
  <c r="H175" i="7" s="1"/>
  <c r="H173" i="7"/>
  <c r="G148" i="7"/>
  <c r="H148" i="7" s="1"/>
  <c r="G150" i="7"/>
  <c r="H150" i="7" s="1"/>
  <c r="F22" i="7"/>
  <c r="H201" i="7" l="1"/>
  <c r="G200" i="7"/>
  <c r="H200" i="7" s="1"/>
  <c r="F12" i="7"/>
  <c r="F145" i="7"/>
  <c r="F9" i="7"/>
  <c r="F88" i="7"/>
  <c r="F8" i="7"/>
  <c r="G177" i="7"/>
  <c r="H178" i="7"/>
  <c r="H110" i="7"/>
  <c r="G95" i="7"/>
  <c r="H96" i="7"/>
  <c r="H119" i="7"/>
  <c r="H141" i="7"/>
  <c r="G74" i="7"/>
  <c r="H74" i="7" s="1"/>
  <c r="H75" i="7"/>
  <c r="G90" i="7"/>
  <c r="H91" i="7"/>
  <c r="G125" i="7"/>
  <c r="G14" i="7" s="1"/>
  <c r="G147" i="7"/>
  <c r="F125" i="7"/>
  <c r="F45" i="7"/>
  <c r="H77" i="7"/>
  <c r="D17" i="10" l="1"/>
  <c r="D24" i="8" s="1"/>
  <c r="D8" i="10"/>
  <c r="D7" i="10"/>
  <c r="D16" i="10"/>
  <c r="D22" i="8" s="1"/>
  <c r="D8" i="8" s="1"/>
  <c r="D11" i="10"/>
  <c r="D20" i="10"/>
  <c r="D29" i="8" s="1"/>
  <c r="D15" i="8" s="1"/>
  <c r="F124" i="7"/>
  <c r="F87" i="7" s="1"/>
  <c r="F14" i="7"/>
  <c r="H140" i="7"/>
  <c r="H109" i="7"/>
  <c r="H177" i="7"/>
  <c r="G124" i="7"/>
  <c r="H125" i="7"/>
  <c r="G94" i="7"/>
  <c r="H94" i="7" s="1"/>
  <c r="H95" i="7"/>
  <c r="G146" i="7"/>
  <c r="G9" i="7" s="1"/>
  <c r="H147" i="7"/>
  <c r="G89" i="7"/>
  <c r="H90" i="7"/>
  <c r="G117" i="7"/>
  <c r="H117" i="7" s="1"/>
  <c r="H118" i="7"/>
  <c r="F44" i="7"/>
  <c r="F10" i="7" s="1"/>
  <c r="H76" i="7"/>
  <c r="G8" i="7" l="1"/>
  <c r="F17" i="10"/>
  <c r="F24" i="8" s="1"/>
  <c r="F10" i="8"/>
  <c r="F22" i="10"/>
  <c r="F32" i="8" s="1"/>
  <c r="F18" i="8"/>
  <c r="D23" i="8"/>
  <c r="D10" i="8"/>
  <c r="D22" i="10"/>
  <c r="D32" i="8" s="1"/>
  <c r="D18" i="8" s="1"/>
  <c r="D13" i="10"/>
  <c r="F7" i="7"/>
  <c r="D9" i="10"/>
  <c r="D18" i="10"/>
  <c r="D26" i="8" s="1"/>
  <c r="D12" i="8" s="1"/>
  <c r="H124" i="7"/>
  <c r="H14" i="7"/>
  <c r="H9" i="7"/>
  <c r="G88" i="7"/>
  <c r="H89" i="7"/>
  <c r="G145" i="7"/>
  <c r="H145" i="7" s="1"/>
  <c r="H146" i="7"/>
  <c r="F21" i="7"/>
  <c r="F20" i="7" s="1"/>
  <c r="F210" i="7" s="1"/>
  <c r="G99" i="7"/>
  <c r="H99" i="7" s="1"/>
  <c r="G105" i="7"/>
  <c r="H105" i="7" s="1"/>
  <c r="G46" i="7"/>
  <c r="H46" i="7" s="1"/>
  <c r="G72" i="7"/>
  <c r="H72" i="7" s="1"/>
  <c r="F16" i="10" l="1"/>
  <c r="F22" i="8" s="1"/>
  <c r="F8" i="8"/>
  <c r="H8" i="7"/>
  <c r="H88" i="7"/>
  <c r="G98" i="7"/>
  <c r="G45" i="7"/>
  <c r="H10" i="10"/>
  <c r="G10" i="10"/>
  <c r="G13" i="10"/>
  <c r="G42" i="7"/>
  <c r="H30" i="7"/>
  <c r="G23" i="7"/>
  <c r="F16" i="8" l="1"/>
  <c r="G13" i="7"/>
  <c r="H13" i="7"/>
  <c r="F21" i="10"/>
  <c r="F30" i="8" s="1"/>
  <c r="G93" i="7"/>
  <c r="H98" i="7"/>
  <c r="G22" i="7"/>
  <c r="G12" i="7" s="1"/>
  <c r="H24" i="7"/>
  <c r="H45" i="7"/>
  <c r="G44" i="7"/>
  <c r="H44" i="7" l="1"/>
  <c r="H22" i="7"/>
  <c r="F15" i="8"/>
  <c r="F13" i="8" s="1"/>
  <c r="H93" i="7"/>
  <c r="G87" i="7"/>
  <c r="H87" i="7" s="1"/>
  <c r="G21" i="7"/>
  <c r="H23" i="7"/>
  <c r="F17" i="8"/>
  <c r="H32" i="8"/>
  <c r="G32" i="8"/>
  <c r="H30" i="8"/>
  <c r="G30" i="8"/>
  <c r="H28" i="8"/>
  <c r="G28" i="8"/>
  <c r="F31" i="8"/>
  <c r="G31" i="8" s="1"/>
  <c r="F23" i="8"/>
  <c r="F21" i="8"/>
  <c r="F9" i="8"/>
  <c r="F7" i="8"/>
  <c r="D31" i="8"/>
  <c r="D27" i="8"/>
  <c r="D25" i="8"/>
  <c r="D21" i="8"/>
  <c r="D7" i="8"/>
  <c r="D9" i="8"/>
  <c r="D11" i="8"/>
  <c r="D13" i="8"/>
  <c r="D17" i="8"/>
  <c r="C6" i="8"/>
  <c r="F12" i="8" l="1"/>
  <c r="F11" i="8" s="1"/>
  <c r="F6" i="8" s="1"/>
  <c r="H12" i="7"/>
  <c r="F20" i="10"/>
  <c r="F29" i="8" s="1"/>
  <c r="H31" i="8"/>
  <c r="D6" i="8"/>
  <c r="H21" i="7"/>
  <c r="D20" i="8"/>
  <c r="H29" i="8" l="1"/>
  <c r="G29" i="8"/>
  <c r="F27" i="8"/>
  <c r="H22" i="10"/>
  <c r="G22" i="10"/>
  <c r="H21" i="10"/>
  <c r="G21" i="10"/>
  <c r="H20" i="10"/>
  <c r="G20" i="10"/>
  <c r="H19" i="10"/>
  <c r="G19" i="10"/>
  <c r="H17" i="10"/>
  <c r="G17" i="10"/>
  <c r="H16" i="10"/>
  <c r="G16" i="10"/>
  <c r="E15" i="10"/>
  <c r="D15" i="10"/>
  <c r="D8" i="11" s="1"/>
  <c r="D7" i="11" s="1"/>
  <c r="D6" i="11" s="1"/>
  <c r="H13" i="10"/>
  <c r="H12" i="10"/>
  <c r="G12" i="10"/>
  <c r="H11" i="10"/>
  <c r="G11" i="10"/>
  <c r="H9" i="10"/>
  <c r="G9" i="10"/>
  <c r="H8" i="10"/>
  <c r="G8" i="10"/>
  <c r="H7" i="10"/>
  <c r="G7" i="10"/>
  <c r="F6" i="10"/>
  <c r="E6" i="10"/>
  <c r="D6" i="10"/>
  <c r="G27" i="8" l="1"/>
  <c r="H27" i="8"/>
  <c r="G6" i="10"/>
  <c r="H6" i="10"/>
  <c r="G15" i="8"/>
  <c r="H24" i="8"/>
  <c r="H23" i="8"/>
  <c r="H22" i="8"/>
  <c r="H21" i="8"/>
  <c r="H18" i="8"/>
  <c r="H17" i="8"/>
  <c r="H16" i="8"/>
  <c r="H14" i="8"/>
  <c r="H13" i="8"/>
  <c r="H12" i="8"/>
  <c r="H11" i="8"/>
  <c r="H10" i="8"/>
  <c r="H9" i="8"/>
  <c r="H8" i="8"/>
  <c r="H7" i="8"/>
  <c r="G24" i="8"/>
  <c r="G23" i="8"/>
  <c r="G22" i="8"/>
  <c r="G21" i="8"/>
  <c r="G18" i="8"/>
  <c r="G17" i="8"/>
  <c r="G16" i="8"/>
  <c r="G14" i="8"/>
  <c r="G13" i="8"/>
  <c r="G12" i="8"/>
  <c r="G11" i="8"/>
  <c r="G10" i="8"/>
  <c r="G9" i="8"/>
  <c r="G8" i="8"/>
  <c r="G7" i="8"/>
  <c r="H15" i="8" l="1"/>
  <c r="G6" i="8"/>
  <c r="H78" i="3"/>
  <c r="H84" i="3"/>
  <c r="G48" i="3"/>
  <c r="J48" i="3"/>
  <c r="L48" i="3" s="1"/>
  <c r="K52" i="3"/>
  <c r="J44" i="3"/>
  <c r="L44" i="3" s="1"/>
  <c r="G44" i="3"/>
  <c r="J39" i="3"/>
  <c r="L39" i="3" s="1"/>
  <c r="H87" i="3"/>
  <c r="H86" i="3" s="1"/>
  <c r="H14" i="1" s="1"/>
  <c r="J88" i="3"/>
  <c r="J87" i="3" s="1"/>
  <c r="J86" i="3" s="1"/>
  <c r="J14" i="1" s="1"/>
  <c r="G88" i="3"/>
  <c r="G87" i="3" s="1"/>
  <c r="G86" i="3" s="1"/>
  <c r="G14" i="1" s="1"/>
  <c r="J79" i="3"/>
  <c r="L79" i="3" s="1"/>
  <c r="J71" i="3"/>
  <c r="L71" i="3" s="1"/>
  <c r="J60" i="3"/>
  <c r="L60" i="3" s="1"/>
  <c r="L95" i="3"/>
  <c r="L85" i="3"/>
  <c r="L70" i="3"/>
  <c r="L53" i="3"/>
  <c r="L43" i="3"/>
  <c r="K95" i="3"/>
  <c r="K94" i="3"/>
  <c r="K93" i="3"/>
  <c r="K92" i="3"/>
  <c r="K90" i="3"/>
  <c r="K89" i="3"/>
  <c r="K85" i="3"/>
  <c r="K83" i="3"/>
  <c r="K81" i="3"/>
  <c r="K80" i="3"/>
  <c r="K77" i="3"/>
  <c r="K76" i="3"/>
  <c r="K75" i="3"/>
  <c r="K74" i="3"/>
  <c r="K73" i="3"/>
  <c r="K72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1" i="3"/>
  <c r="K50" i="3"/>
  <c r="K49" i="3"/>
  <c r="K46" i="3"/>
  <c r="K43" i="3"/>
  <c r="K41" i="3"/>
  <c r="K40" i="3"/>
  <c r="H47" i="3"/>
  <c r="H38" i="3"/>
  <c r="J84" i="3"/>
  <c r="G84" i="3"/>
  <c r="G82" i="3"/>
  <c r="K82" i="3" s="1"/>
  <c r="G79" i="3"/>
  <c r="G78" i="3" s="1"/>
  <c r="G71" i="3"/>
  <c r="G60" i="3"/>
  <c r="K53" i="3"/>
  <c r="H27" i="3"/>
  <c r="H21" i="3"/>
  <c r="J22" i="3"/>
  <c r="L22" i="3" s="1"/>
  <c r="K30" i="3"/>
  <c r="K29" i="3"/>
  <c r="K26" i="3"/>
  <c r="K25" i="3"/>
  <c r="K23" i="3"/>
  <c r="K20" i="3"/>
  <c r="K17" i="3"/>
  <c r="K15" i="3"/>
  <c r="K14" i="3"/>
  <c r="H11" i="3" l="1"/>
  <c r="L88" i="3"/>
  <c r="L14" i="1"/>
  <c r="L84" i="3"/>
  <c r="H37" i="3"/>
  <c r="H13" i="1" s="1"/>
  <c r="H12" i="1" s="1"/>
  <c r="K14" i="1"/>
  <c r="K84" i="3"/>
  <c r="J78" i="3"/>
  <c r="L78" i="3" s="1"/>
  <c r="K71" i="3"/>
  <c r="K60" i="3"/>
  <c r="K39" i="3"/>
  <c r="J38" i="3"/>
  <c r="L38" i="3" s="1"/>
  <c r="K79" i="3"/>
  <c r="G47" i="3"/>
  <c r="G38" i="3"/>
  <c r="L86" i="3"/>
  <c r="K88" i="3"/>
  <c r="K48" i="3"/>
  <c r="J47" i="3"/>
  <c r="K44" i="3"/>
  <c r="K86" i="3"/>
  <c r="K87" i="3"/>
  <c r="L87" i="3"/>
  <c r="H10" i="1"/>
  <c r="H9" i="1" s="1"/>
  <c r="G28" i="3"/>
  <c r="J28" i="3"/>
  <c r="L28" i="3" s="1"/>
  <c r="L24" i="3"/>
  <c r="G24" i="3"/>
  <c r="G22" i="3"/>
  <c r="K22" i="3" s="1"/>
  <c r="G13" i="3"/>
  <c r="G16" i="3"/>
  <c r="H15" i="1" l="1"/>
  <c r="H24" i="1" s="1"/>
  <c r="H36" i="3"/>
  <c r="H10" i="3"/>
  <c r="K78" i="3"/>
  <c r="J37" i="3"/>
  <c r="J13" i="1" s="1"/>
  <c r="L13" i="1" s="1"/>
  <c r="K38" i="3"/>
  <c r="J27" i="3"/>
  <c r="L27" i="3" s="1"/>
  <c r="K28" i="3"/>
  <c r="K24" i="3"/>
  <c r="J21" i="3"/>
  <c r="L21" i="3" s="1"/>
  <c r="K47" i="3"/>
  <c r="G37" i="3"/>
  <c r="G36" i="3" s="1"/>
  <c r="G27" i="3"/>
  <c r="G21" i="3"/>
  <c r="G12" i="3"/>
  <c r="L47" i="3"/>
  <c r="J19" i="3"/>
  <c r="J16" i="3"/>
  <c r="L16" i="3" s="1"/>
  <c r="J13" i="3"/>
  <c r="H6" i="8"/>
  <c r="E6" i="8"/>
  <c r="E15" i="8"/>
  <c r="K27" i="3" l="1"/>
  <c r="G13" i="1"/>
  <c r="K13" i="1" s="1"/>
  <c r="K37" i="3"/>
  <c r="J12" i="1"/>
  <c r="L12" i="1" s="1"/>
  <c r="J36" i="3"/>
  <c r="K36" i="3" s="1"/>
  <c r="L37" i="3"/>
  <c r="K21" i="3"/>
  <c r="K19" i="3"/>
  <c r="J18" i="3"/>
  <c r="K18" i="3" s="1"/>
  <c r="K16" i="3"/>
  <c r="L13" i="3"/>
  <c r="J12" i="3"/>
  <c r="K12" i="3" s="1"/>
  <c r="K13" i="3"/>
  <c r="G12" i="1"/>
  <c r="G11" i="3"/>
  <c r="C20" i="8"/>
  <c r="K12" i="1" l="1"/>
  <c r="L36" i="3"/>
  <c r="J11" i="3"/>
  <c r="K11" i="3" s="1"/>
  <c r="L12" i="3"/>
  <c r="G10" i="1"/>
  <c r="G10" i="3"/>
  <c r="J10" i="1" l="1"/>
  <c r="K10" i="1" s="1"/>
  <c r="J10" i="3"/>
  <c r="L10" i="3" s="1"/>
  <c r="L11" i="3"/>
  <c r="G9" i="1"/>
  <c r="J9" i="1" l="1"/>
  <c r="L10" i="1"/>
  <c r="K10" i="3"/>
  <c r="K9" i="1"/>
  <c r="G15" i="1"/>
  <c r="L9" i="1" l="1"/>
  <c r="J15" i="1"/>
  <c r="K15" i="1" s="1"/>
  <c r="G24" i="1"/>
  <c r="L15" i="1" l="1"/>
  <c r="J24" i="1"/>
  <c r="K24" i="1" l="1"/>
  <c r="L24" i="1"/>
  <c r="G81" i="7"/>
  <c r="H81" i="7" s="1"/>
  <c r="G80" i="7" l="1"/>
  <c r="G10" i="7" s="1"/>
  <c r="G79" i="7"/>
  <c r="H80" i="7" l="1"/>
  <c r="G20" i="7"/>
  <c r="H79" i="7"/>
  <c r="H10" i="7" l="1"/>
  <c r="G7" i="7"/>
  <c r="H7" i="7" s="1"/>
  <c r="F18" i="10"/>
  <c r="H20" i="7"/>
  <c r="G210" i="7"/>
  <c r="H210" i="7" s="1"/>
  <c r="H18" i="10" l="1"/>
  <c r="G18" i="10"/>
  <c r="F26" i="8"/>
  <c r="F15" i="10"/>
  <c r="G15" i="10" l="1"/>
  <c r="H15" i="10"/>
  <c r="F8" i="11"/>
  <c r="F25" i="8"/>
  <c r="H26" i="8"/>
  <c r="G26" i="8"/>
  <c r="G25" i="8" l="1"/>
  <c r="H25" i="8"/>
  <c r="F20" i="8"/>
  <c r="H8" i="11"/>
  <c r="G8" i="11"/>
  <c r="F7" i="11"/>
  <c r="F6" i="11" l="1"/>
  <c r="G7" i="11"/>
  <c r="H7" i="11"/>
  <c r="H20" i="8"/>
  <c r="G20" i="8"/>
  <c r="G6" i="11" l="1"/>
  <c r="H6" i="11"/>
</calcChain>
</file>

<file path=xl/sharedStrings.xml><?xml version="1.0" encoding="utf-8"?>
<sst xmlns="http://schemas.openxmlformats.org/spreadsheetml/2006/main" count="556" uniqueCount="254">
  <si>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</si>
  <si>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</si>
  <si>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</si>
  <si>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</si>
  <si>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</si>
  <si>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</si>
  <si>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</si>
  <si>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</si>
  <si>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</si>
  <si>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</si>
  <si>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</si>
  <si>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</si>
  <si>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</si>
  <si>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</si>
  <si>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</si>
  <si>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</si>
  <si>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</si>
  <si>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</si>
  <si>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</si>
  <si>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</si>
  <si>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</si>
  <si>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</si>
  <si>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</si>
  <si>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</si>
  <si>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</si>
  <si>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</si>
  <si>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</si>
  <si>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</si>
  <si>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</si>
  <si>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</si>
  <si>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</si>
  <si>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</si>
  <si>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</si>
  <si>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</si>
  <si>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</si>
  <si>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</si>
  <si>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</si>
  <si>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</si>
  <si>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</si>
  <si>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</si>
  <si>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</si>
  <si>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</si>
  <si>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</si>
  <si>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</si>
  <si>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</si>
  <si>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</si>
  <si>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</si>
  <si>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</si>
  <si>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</si>
  <si>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</si>
  <si>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</si>
  <si>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</si>
  <si>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</si>
  <si>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</si>
  <si>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</si>
  <si>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</si>
  <si>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</si>
  <si>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</si>
  <si>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</si>
  <si>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</si>
  <si>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</si>
  <si>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</si>
  <si>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</si>
  <si>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</si>
  <si>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</si>
  <si>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</si>
  <si>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</si>
  <si>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</si>
  <si>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</si>
  <si>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</si>
  <si>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</si>
  <si>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PRIMICI UKUPNO</t>
  </si>
  <si>
    <t>32 Vlastiti prihodi</t>
  </si>
  <si>
    <t>44 Decentralizirana sredstva</t>
  </si>
  <si>
    <t>52 ostale pomoći</t>
  </si>
  <si>
    <t>58 ostale pomoći- prorač.kori</t>
  </si>
  <si>
    <t>59 Fondovi EU</t>
  </si>
  <si>
    <t xml:space="preserve">62 donacije </t>
  </si>
  <si>
    <t>IZDACI UKUPNO</t>
  </si>
  <si>
    <t>09 Obrazovanje</t>
  </si>
  <si>
    <t>Prihodi iz nadležnog proračuna</t>
  </si>
  <si>
    <t>UPRAVNI ODJEL ZA OBRAZOVANJE</t>
  </si>
  <si>
    <t>USTANOVE U OBRAZOVANJU</t>
  </si>
  <si>
    <t xml:space="preserve">  11 Opći prihodi i primici</t>
  </si>
  <si>
    <t xml:space="preserve">  32 Vlastiti prihodi</t>
  </si>
  <si>
    <t>4 Prihodi za posebne namjene</t>
  </si>
  <si>
    <t>5 Pomoći</t>
  </si>
  <si>
    <t xml:space="preserve">  52 Ostale pomoći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</si>
  <si>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</si>
  <si>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</si>
  <si>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</si>
  <si>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</si>
  <si>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</si>
  <si>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</si>
  <si>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</si>
  <si>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</si>
  <si>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</si>
  <si>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</si>
  <si>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Kamate na depozite po viđenju</t>
  </si>
  <si>
    <t>Prihodi od financijske imovine</t>
  </si>
  <si>
    <t>Tekuće donacije</t>
  </si>
  <si>
    <t xml:space="preserve">Kapitalne donacije </t>
  </si>
  <si>
    <t>Donacije od pravnih i fizičkih osoba</t>
  </si>
  <si>
    <t>Plaće za prekovremeni rad</t>
  </si>
  <si>
    <t>Dopr.za osig.u slučaju nezaposl.</t>
  </si>
  <si>
    <t>Naknade za prijevoz</t>
  </si>
  <si>
    <t>Stručno usavršavanje zaposlenika</t>
  </si>
  <si>
    <t>Uredski materijal i ost.mat.rash.</t>
  </si>
  <si>
    <t>Materijal i sirovine</t>
  </si>
  <si>
    <t>Rashodi za naterijal i energiju</t>
  </si>
  <si>
    <t>Energija</t>
  </si>
  <si>
    <t>Materijal i dijelovi za tek.i inv.održ.</t>
  </si>
  <si>
    <t>Sitan inventar</t>
  </si>
  <si>
    <t xml:space="preserve">Radna odjeća i obuća </t>
  </si>
  <si>
    <t>Zatezne kamate</t>
  </si>
  <si>
    <t>Ostali financijski rashodi</t>
  </si>
  <si>
    <t>Financijski rashodi</t>
  </si>
  <si>
    <t>Naknade građanima u naravi</t>
  </si>
  <si>
    <t>Tekuće donacije u naravi</t>
  </si>
  <si>
    <t>Rashodi za nabavu proizvedene dugotrajne imovine</t>
  </si>
  <si>
    <t xml:space="preserve">Postrojenja i oprema </t>
  </si>
  <si>
    <t>Uredska oprema i namještaj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</si>
  <si>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</si>
  <si>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</si>
  <si>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</si>
  <si>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</si>
  <si>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</si>
  <si>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</si>
  <si>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</si>
  <si>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</si>
  <si>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</si>
  <si>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</si>
  <si>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</si>
  <si>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</si>
  <si>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</si>
  <si>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</si>
  <si>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</si>
  <si>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</si>
  <si>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</si>
  <si>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</si>
  <si>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</si>
  <si>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</si>
  <si>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</si>
  <si>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</si>
  <si>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Usluge platnog prometa</t>
  </si>
  <si>
    <t>Plaće za posebne uvjete rada</t>
  </si>
  <si>
    <t>Dopr.za obvezno zdravstveno osiguranje</t>
  </si>
  <si>
    <t>Ostale naknade troškova zaposlenima</t>
  </si>
  <si>
    <t>7=5/3*100</t>
  </si>
  <si>
    <t>0922 Srednješkolsko obrazovanje</t>
  </si>
  <si>
    <t>PROGRAM 1207</t>
  </si>
  <si>
    <t xml:space="preserve">Zakonski standard ustanova u obrazovanju </t>
  </si>
  <si>
    <t>Aktivnost A120704</t>
  </si>
  <si>
    <t>Osiguravanje uvjeta rada za redovno poslovanje SŠ</t>
  </si>
  <si>
    <t>Izvor financiranja 5.8.1</t>
  </si>
  <si>
    <t>Ostale pomoći prorač.korisnici</t>
  </si>
  <si>
    <t>Knjige</t>
  </si>
  <si>
    <t>Izvor financiranja 5.8.2</t>
  </si>
  <si>
    <t>Izvor financiranja 4.4.1</t>
  </si>
  <si>
    <t>Decentralizirana sredstva</t>
  </si>
  <si>
    <t>3</t>
  </si>
  <si>
    <t>Aktivnost A120706</t>
  </si>
  <si>
    <t>Investicijska ulaganja u SŠ</t>
  </si>
  <si>
    <t>Kapitalni projekt K120707</t>
  </si>
  <si>
    <t>Kapitalna ulaganja u SŠ</t>
  </si>
  <si>
    <t>Rashodi nefinan.imovine</t>
  </si>
  <si>
    <t>Dodatna ulaganja na građ.obj.</t>
  </si>
  <si>
    <t>Ostale pomoći</t>
  </si>
  <si>
    <t>PROGRAM 1208</t>
  </si>
  <si>
    <t>Aktivnost A120803</t>
  </si>
  <si>
    <t xml:space="preserve">Natjecanja iz znanja učenika 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</si>
  <si>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</si>
  <si>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</si>
  <si>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</si>
  <si>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</si>
  <si>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</si>
  <si>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Fondovi EU Pror.korisnici</t>
  </si>
  <si>
    <t>32</t>
  </si>
  <si>
    <t>42</t>
  </si>
  <si>
    <t>Izvor financiranja 5.9.2</t>
  </si>
  <si>
    <t>Fondovi EU Pr.kor.-PREN.SR.</t>
  </si>
  <si>
    <t>Aktivnost A120812</t>
  </si>
  <si>
    <t xml:space="preserve">PROGRAMI ŠKOL.KURIKULUMA SŠ </t>
  </si>
  <si>
    <t>Ostale pomoći PK-prenesena sreds.</t>
  </si>
  <si>
    <t>Aktivnost A120813</t>
  </si>
  <si>
    <t>Ostale aktivnosti SŠ</t>
  </si>
  <si>
    <t>Izvor financiranja 6.2.1</t>
  </si>
  <si>
    <t>Donacije</t>
  </si>
  <si>
    <t>Izvor financiranja 6.2.2</t>
  </si>
  <si>
    <t>Donacije - pren.sred.</t>
  </si>
  <si>
    <t>DODATNE DJELATNOSTI SŠ</t>
  </si>
  <si>
    <t>Izvor financiranja 3.2.1</t>
  </si>
  <si>
    <t xml:space="preserve">Vlastiti prihodi </t>
  </si>
  <si>
    <t xml:space="preserve">Izvor financiranja 3.2.2 </t>
  </si>
  <si>
    <t>Vlastiti prihodi - prenesena sredstva</t>
  </si>
  <si>
    <t>Aktivnost A120820</t>
  </si>
  <si>
    <t>Opskrba higijensim potrepštin.</t>
  </si>
  <si>
    <t>38</t>
  </si>
  <si>
    <t>SVEUKUPNO:</t>
  </si>
  <si>
    <t>Doprinosi na plaće</t>
  </si>
  <si>
    <t>Ostali rashodi za zaposlene</t>
  </si>
  <si>
    <t>3211</t>
  </si>
  <si>
    <t>3225</t>
  </si>
  <si>
    <t>4221</t>
  </si>
  <si>
    <t>4227</t>
  </si>
  <si>
    <t>4241</t>
  </si>
  <si>
    <t>Uređaji i oprema za ostale namjene</t>
  </si>
  <si>
    <t>3235</t>
  </si>
  <si>
    <t>3241</t>
  </si>
  <si>
    <t>3293</t>
  </si>
  <si>
    <t>Licence</t>
  </si>
  <si>
    <t>Naknade troškova osoba izvan RO</t>
  </si>
  <si>
    <t>Bonus</t>
  </si>
  <si>
    <t>3221</t>
  </si>
  <si>
    <t>3299</t>
  </si>
  <si>
    <t>3222</t>
  </si>
  <si>
    <t>3231</t>
  </si>
  <si>
    <t>3237</t>
  </si>
  <si>
    <t>3238</t>
  </si>
  <si>
    <t>3239</t>
  </si>
  <si>
    <t>Aktivnost K120807</t>
  </si>
  <si>
    <t>45</t>
  </si>
  <si>
    <t>451</t>
  </si>
  <si>
    <t>Aktivnost A120814</t>
  </si>
  <si>
    <t>IZVORI FINANCIRANJA UKUPNO</t>
  </si>
  <si>
    <t>GIMNAZIJA DUBROVNIK</t>
  </si>
  <si>
    <t>Vlastiti prihodi</t>
  </si>
  <si>
    <t>Fondovi EU</t>
  </si>
  <si>
    <t>Ostale pomoći- prorač.kori</t>
  </si>
  <si>
    <t xml:space="preserve">Donacije </t>
  </si>
  <si>
    <t xml:space="preserve">Progr.ustan.u obraz.iznad zakon.stand.  </t>
  </si>
  <si>
    <t>Energetska obnova školskih objekata</t>
  </si>
  <si>
    <t>Izvor financiranja 4.4.2</t>
  </si>
  <si>
    <t>Decentralizirana prenesena sredstva</t>
  </si>
  <si>
    <t>Ostale pomoći Proračunski korisnici</t>
  </si>
  <si>
    <t>PROGRAM 1202</t>
  </si>
  <si>
    <t>Aktivnost K120208</t>
  </si>
  <si>
    <t>Kapitalni projekti u školstvu</t>
  </si>
  <si>
    <t>3213</t>
  </si>
  <si>
    <t>Službena i radna odjeća</t>
  </si>
  <si>
    <t xml:space="preserve">Tekuće donacije </t>
  </si>
  <si>
    <t>Komunikacijska oprema</t>
  </si>
  <si>
    <t>4223</t>
  </si>
  <si>
    <t>Oprema za grijanje, hlađenje</t>
  </si>
  <si>
    <t>4222</t>
  </si>
  <si>
    <t>IZVORNI PLAN ILI REBALANS 2025</t>
  </si>
  <si>
    <t xml:space="preserve">OSTVARENJE/IZVRŠENJE 1-6/2024. </t>
  </si>
  <si>
    <t xml:space="preserve">OSTVARENJE/IZVRŠENJE 1-6/2025. </t>
  </si>
  <si>
    <t>3214</t>
  </si>
  <si>
    <t>3224</t>
  </si>
  <si>
    <t>IZVORNI PLAN ILI REBALANS 2025.</t>
  </si>
  <si>
    <t xml:space="preserve">OSTVARENJE/IZVRŠENJE1-6/2024. </t>
  </si>
  <si>
    <t>IZVJEŠTAJ O IZVRŠENJU PRORAČUNA JEDINICE LOKALNE I PODRUČNE (REGIONALNE) SAMOUPRAVE ZA 1-6/2025 GODINU</t>
  </si>
  <si>
    <t xml:space="preserve">OSTVARENJE/IZVRŠENJE1-6/2025.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</si>
</sst>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31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2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0" fillId="0" borderId="6" xfId="0" applyBorder="1"/>
    <xf numFmtId="1" fontId="0" fillId="0" borderId="3" xfId="0" applyNumberFormat="1" applyBorder="1"/>
    <xf numFmtId="0" fontId="11" fillId="2" borderId="3" xfId="0" applyFont="1" applyFill="1" applyBorder="1" applyAlignment="1">
      <alignment horizontal="left" vertical="center" wrapText="1" indent="1"/>
    </xf>
    <xf numFmtId="3" fontId="3" fillId="2" borderId="3" xfId="0" applyNumberFormat="1" applyFont="1" applyFill="1" applyBorder="1"/>
    <xf numFmtId="3" fontId="23" fillId="0" borderId="0" xfId="0" applyNumberFormat="1" applyFont="1"/>
    <xf numFmtId="3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3" borderId="0" xfId="0" applyFont="1" applyFill="1"/>
    <xf numFmtId="0" fontId="1" fillId="5" borderId="1" xfId="0" applyFont="1" applyFill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7" fillId="5" borderId="7" xfId="0" applyFont="1" applyFill="1" applyBorder="1"/>
    <xf numFmtId="0" fontId="3" fillId="0" borderId="2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7" fillId="4" borderId="1" xfId="0" applyFont="1" applyFill="1" applyBorder="1"/>
    <xf numFmtId="0" fontId="0" fillId="3" borderId="3" xfId="0" applyFill="1" applyBorder="1"/>
    <xf numFmtId="0" fontId="3" fillId="2" borderId="0" xfId="0" applyFont="1" applyFill="1" applyAlignment="1">
      <alignment horizontal="left" vertical="center" wrapText="1"/>
    </xf>
    <xf numFmtId="3" fontId="0" fillId="3" borderId="3" xfId="0" applyNumberFormat="1" applyFill="1" applyBorder="1"/>
    <xf numFmtId="0" fontId="27" fillId="5" borderId="3" xfId="0" applyFont="1" applyFill="1" applyBorder="1"/>
    <xf numFmtId="3" fontId="0" fillId="5" borderId="3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" fontId="3" fillId="5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2" xfId="0" applyNumberFormat="1" applyBorder="1"/>
    <xf numFmtId="0" fontId="6" fillId="5" borderId="3" xfId="0" applyFont="1" applyFill="1" applyBorder="1" applyAlignment="1">
      <alignment horizontal="left" vertical="center" wrapText="1"/>
    </xf>
    <xf numFmtId="3" fontId="1" fillId="5" borderId="2" xfId="0" applyNumberFormat="1" applyFont="1" applyFill="1" applyBorder="1"/>
    <xf numFmtId="3" fontId="1" fillId="5" borderId="3" xfId="0" applyNumberFormat="1" applyFont="1" applyFill="1" applyBorder="1"/>
    <xf numFmtId="0" fontId="3" fillId="3" borderId="3" xfId="0" applyFont="1" applyFill="1" applyBorder="1" applyAlignment="1">
      <alignment horizontal="left" vertical="center" wrapText="1"/>
    </xf>
    <xf numFmtId="3" fontId="0" fillId="3" borderId="2" xfId="0" applyNumberFormat="1" applyFill="1" applyBorder="1"/>
    <xf numFmtId="0" fontId="9" fillId="3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/>
    <xf numFmtId="1" fontId="0" fillId="5" borderId="3" xfId="0" applyNumberFormat="1" applyFill="1" applyBorder="1"/>
    <xf numFmtId="1" fontId="0" fillId="3" borderId="3" xfId="0" applyNumberFormat="1" applyFill="1" applyBorder="1"/>
    <xf numFmtId="1" fontId="1" fillId="5" borderId="3" xfId="0" applyNumberFormat="1" applyFont="1" applyFill="1" applyBorder="1"/>
    <xf numFmtId="0" fontId="26" fillId="3" borderId="1" xfId="0" applyFont="1" applyFill="1" applyBorder="1"/>
    <xf numFmtId="3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1" fontId="0" fillId="6" borderId="3" xfId="0" applyNumberFormat="1" applyFill="1" applyBorder="1"/>
    <xf numFmtId="3" fontId="1" fillId="0" borderId="3" xfId="1" applyNumberFormat="1" applyFont="1" applyBorder="1"/>
    <xf numFmtId="3" fontId="1" fillId="0" borderId="3" xfId="0" applyNumberFormat="1" applyFont="1" applyBorder="1"/>
    <xf numFmtId="3" fontId="0" fillId="0" borderId="3" xfId="1" applyNumberFormat="1" applyFont="1" applyBorder="1"/>
    <xf numFmtId="0" fontId="6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1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0" fillId="0" borderId="3" xfId="1" applyNumberFormat="1" applyFont="1" applyBorder="1"/>
    <xf numFmtId="165" fontId="1" fillId="0" borderId="3" xfId="1" applyNumberFormat="1" applyFont="1" applyBorder="1"/>
    <xf numFmtId="165" fontId="22" fillId="0" borderId="3" xfId="1" applyNumberFormat="1" applyFont="1" applyBorder="1"/>
    <xf numFmtId="165" fontId="0" fillId="0" borderId="3" xfId="0" applyNumberFormat="1" applyBorder="1"/>
    <xf numFmtId="165" fontId="20" fillId="0" borderId="3" xfId="1" applyNumberFormat="1" applyFont="1" applyBorder="1"/>
    <xf numFmtId="165" fontId="1" fillId="0" borderId="3" xfId="0" applyNumberFormat="1" applyFont="1" applyBorder="1"/>
    <xf numFmtId="0" fontId="6" fillId="3" borderId="3" xfId="0" quotePrefix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/>
    <xf numFmtId="165" fontId="6" fillId="2" borderId="3" xfId="1" applyNumberFormat="1" applyFont="1" applyFill="1" applyBorder="1" applyAlignment="1"/>
    <xf numFmtId="3" fontId="6" fillId="3" borderId="4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1" fillId="5" borderId="3" xfId="0" applyFont="1" applyFill="1" applyBorder="1"/>
    <xf numFmtId="3" fontId="1" fillId="3" borderId="3" xfId="0" applyNumberFormat="1" applyFont="1" applyFill="1" applyBorder="1"/>
    <xf numFmtId="0" fontId="1" fillId="3" borderId="3" xfId="0" applyFont="1" applyFill="1" applyBorder="1"/>
    <xf numFmtId="1" fontId="1" fillId="3" borderId="3" xfId="0" applyNumberFormat="1" applyFont="1" applyFill="1" applyBorder="1"/>
    <xf numFmtId="1" fontId="1" fillId="4" borderId="3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3" fontId="28" fillId="0" borderId="3" xfId="0" applyNumberFormat="1" applyFont="1" applyBorder="1" applyAlignment="1" applyProtection="1">
      <alignment horizontal="right" vertical="top" shrinkToFit="1"/>
      <protection locked="0"/>
    </xf>
    <xf numFmtId="3" fontId="28" fillId="0" borderId="9" xfId="0" applyNumberFormat="1" applyFont="1" applyBorder="1" applyAlignment="1" applyProtection="1">
      <alignment horizontal="right" vertical="top" shrinkToFit="1"/>
      <protection locked="0"/>
    </xf>
    <xf numFmtId="0" fontId="10" fillId="2" borderId="10" xfId="0" applyFont="1" applyFill="1" applyBorder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3" fontId="0" fillId="2" borderId="3" xfId="0" applyNumberFormat="1" applyFill="1" applyBorder="1"/>
    <xf numFmtId="0" fontId="0" fillId="2" borderId="3" xfId="0" applyFill="1" applyBorder="1"/>
    <xf numFmtId="3" fontId="0" fillId="2" borderId="2" xfId="0" applyNumberFormat="1" applyFill="1" applyBorder="1"/>
    <xf numFmtId="0" fontId="11" fillId="0" borderId="3" xfId="0" quotePrefix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3" xfId="0" applyFont="1" applyBorder="1"/>
    <xf numFmtId="1" fontId="1" fillId="0" borderId="3" xfId="0" applyNumberFormat="1" applyFont="1" applyBorder="1"/>
    <xf numFmtId="0" fontId="1" fillId="2" borderId="0" xfId="0" applyFont="1" applyFill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3" fontId="1" fillId="0" borderId="2" xfId="0" applyNumberFormat="1" applyFont="1" applyBorder="1"/>
    <xf numFmtId="0" fontId="19" fillId="2" borderId="5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9" fontId="24" fillId="3" borderId="1" xfId="0" applyNumberFormat="1" applyFont="1" applyFill="1" applyBorder="1" applyAlignment="1">
      <alignment horizontal="left" vertical="center" wrapText="1"/>
    </xf>
    <xf numFmtId="49" fontId="24" fillId="3" borderId="2" xfId="0" applyNumberFormat="1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1" fillId="3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49" fontId="24" fillId="3" borderId="1" xfId="0" applyNumberFormat="1" applyFont="1" applyFill="1" applyBorder="1" applyAlignment="1">
      <alignment horizontal="left" wrapText="1"/>
    </xf>
    <xf numFmtId="49" fontId="24" fillId="3" borderId="2" xfId="0" applyNumberFormat="1" applyFont="1" applyFill="1" applyBorder="1" applyAlignment="1">
      <alignment horizontal="left" wrapText="1"/>
    </xf>
    <xf numFmtId="49" fontId="24" fillId="3" borderId="4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topLeftCell="A10" zoomScaleNormal="100" workbookViewId="0">
      <selection activeCell="J23" sqref="J23"/>
    </sheetView>
  </sheetViews>
  <sheetFormatPr defaultRowHeight="14.5" x14ac:dyDescent="0.35"/>
  <cols>
    <col min="6" max="10" width="25.36328125" customWidth="1"/>
    <col min="11" max="11" width="9.08984375" customWidth="1"/>
  </cols>
  <sheetData>
    <row r="1" spans="2:12" ht="42" customHeight="1" x14ac:dyDescent="0.35">
      <c r="B1" s="215" t="s">
        <v>252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2:12" ht="15.5" x14ac:dyDescent="0.35">
      <c r="B2" s="215" t="s">
        <v>11</v>
      </c>
      <c r="C2" s="215"/>
      <c r="D2" s="215"/>
      <c r="E2" s="215"/>
      <c r="F2" s="215"/>
      <c r="G2" s="215"/>
      <c r="H2" s="215"/>
      <c r="I2" s="215"/>
      <c r="J2" s="221"/>
      <c r="K2" s="221"/>
      <c r="L2" s="33"/>
    </row>
    <row r="3" spans="2:12" ht="19.5" customHeight="1" x14ac:dyDescent="0.35">
      <c r="B3" s="222"/>
      <c r="C3" s="222"/>
      <c r="D3" s="222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215" t="s">
        <v>51</v>
      </c>
      <c r="C4" s="223"/>
      <c r="D4" s="223"/>
      <c r="E4" s="223"/>
      <c r="F4" s="223"/>
      <c r="G4" s="223"/>
      <c r="H4" s="223"/>
      <c r="I4" s="223"/>
      <c r="J4" s="223"/>
      <c r="K4" s="223"/>
      <c r="L4" s="33"/>
    </row>
    <row r="5" spans="2:12" ht="18" customHeight="1" x14ac:dyDescent="0.35">
      <c r="B5" s="38"/>
      <c r="C5" s="39"/>
      <c r="D5" s="39"/>
      <c r="E5" s="39"/>
      <c r="F5" s="39"/>
      <c r="G5" s="39"/>
      <c r="H5" s="39"/>
      <c r="I5" s="39"/>
      <c r="J5" s="39"/>
      <c r="K5" s="39"/>
      <c r="L5" s="33"/>
    </row>
    <row r="6" spans="2:12" x14ac:dyDescent="0.35">
      <c r="B6" s="202" t="s">
        <v>61</v>
      </c>
      <c r="C6" s="202"/>
      <c r="D6" s="202"/>
      <c r="E6" s="202"/>
      <c r="F6" s="202"/>
      <c r="G6" s="40"/>
      <c r="H6" s="40"/>
      <c r="I6" s="40"/>
      <c r="J6" s="40"/>
      <c r="K6" s="41"/>
      <c r="L6" s="33"/>
    </row>
    <row r="7" spans="2:12" ht="26" x14ac:dyDescent="0.35">
      <c r="B7" s="216" t="s">
        <v>6</v>
      </c>
      <c r="C7" s="216"/>
      <c r="D7" s="216"/>
      <c r="E7" s="216"/>
      <c r="F7" s="216"/>
      <c r="G7" s="21" t="s">
        <v>246</v>
      </c>
      <c r="H7" s="1" t="s">
        <v>245</v>
      </c>
      <c r="I7" s="1" t="s">
        <v>64</v>
      </c>
      <c r="J7" s="21" t="s">
        <v>253</v>
      </c>
      <c r="K7" s="1" t="s">
        <v>16</v>
      </c>
      <c r="L7" s="1" t="s">
        <v>42</v>
      </c>
    </row>
    <row r="8" spans="2:12" s="24" customFormat="1" ht="10.5" x14ac:dyDescent="0.25">
      <c r="B8" s="217">
        <v>1</v>
      </c>
      <c r="C8" s="217"/>
      <c r="D8" s="217"/>
      <c r="E8" s="217"/>
      <c r="F8" s="217"/>
      <c r="G8" s="23">
        <v>2</v>
      </c>
      <c r="H8" s="22">
        <v>3</v>
      </c>
      <c r="I8" s="22">
        <v>4</v>
      </c>
      <c r="J8" s="22">
        <v>5</v>
      </c>
      <c r="K8" s="22" t="s">
        <v>18</v>
      </c>
      <c r="L8" s="22" t="s">
        <v>19</v>
      </c>
    </row>
    <row r="9" spans="2:12" x14ac:dyDescent="0.35">
      <c r="B9" s="218" t="s">
        <v>0</v>
      </c>
      <c r="C9" s="214"/>
      <c r="D9" s="214"/>
      <c r="E9" s="214"/>
      <c r="F9" s="219"/>
      <c r="G9" s="16">
        <f>G10</f>
        <v>1024951.6100000001</v>
      </c>
      <c r="H9" s="16">
        <f>H10</f>
        <v>2242302</v>
      </c>
      <c r="I9" s="16"/>
      <c r="J9" s="16">
        <f>J10</f>
        <v>1105115.23</v>
      </c>
      <c r="K9" s="16">
        <f>J9/G9*100</f>
        <v>107.82121021303628</v>
      </c>
      <c r="L9" s="16">
        <f>J9/H9*100</f>
        <v>49.284852352626899</v>
      </c>
    </row>
    <row r="10" spans="2:12" x14ac:dyDescent="0.35">
      <c r="B10" s="211" t="s">
        <v>44</v>
      </c>
      <c r="C10" s="212"/>
      <c r="D10" s="212"/>
      <c r="E10" s="212"/>
      <c r="F10" s="220"/>
      <c r="G10" s="14">
        <f>' Račun prihoda i rashoda'!G11</f>
        <v>1024951.6100000001</v>
      </c>
      <c r="H10" s="14">
        <f>' Račun prihoda i rashoda'!H11</f>
        <v>2242302</v>
      </c>
      <c r="I10" s="14"/>
      <c r="J10" s="14">
        <f>' Račun prihoda i rashoda'!J11</f>
        <v>1105115.23</v>
      </c>
      <c r="K10" s="14">
        <f>J10/G10*100</f>
        <v>107.82121021303628</v>
      </c>
      <c r="L10" s="14">
        <f>J10/H10*100</f>
        <v>49.284852352626899</v>
      </c>
    </row>
    <row r="11" spans="2:12" x14ac:dyDescent="0.35">
      <c r="B11" s="224" t="s">
        <v>45</v>
      </c>
      <c r="C11" s="220"/>
      <c r="D11" s="220"/>
      <c r="E11" s="220"/>
      <c r="F11" s="220"/>
      <c r="G11" s="14"/>
      <c r="H11" s="14"/>
      <c r="I11" s="14"/>
      <c r="J11" s="14"/>
      <c r="K11" s="14"/>
      <c r="L11" s="14"/>
    </row>
    <row r="12" spans="2:12" x14ac:dyDescent="0.35">
      <c r="B12" s="203" t="s">
        <v>1</v>
      </c>
      <c r="C12" s="204"/>
      <c r="D12" s="204"/>
      <c r="E12" s="204"/>
      <c r="F12" s="205"/>
      <c r="G12" s="16">
        <f>SUM(G13:G14)</f>
        <v>1030949.3300000001</v>
      </c>
      <c r="H12" s="16">
        <f>SUM(H13:H14)</f>
        <v>2242302</v>
      </c>
      <c r="I12" s="16"/>
      <c r="J12" s="16">
        <f>SUM(J13:J14)</f>
        <v>1230971.6600000001</v>
      </c>
      <c r="K12" s="16">
        <f>J12/G12*100</f>
        <v>119.40176148133294</v>
      </c>
      <c r="L12" s="16">
        <f>J12/H12*100</f>
        <v>54.89767480027222</v>
      </c>
    </row>
    <row r="13" spans="2:12" x14ac:dyDescent="0.35">
      <c r="B13" s="225" t="s">
        <v>46</v>
      </c>
      <c r="C13" s="212"/>
      <c r="D13" s="212"/>
      <c r="E13" s="212"/>
      <c r="F13" s="212"/>
      <c r="G13" s="14">
        <f>' Račun prihoda i rashoda'!G37</f>
        <v>954681.14</v>
      </c>
      <c r="H13" s="14">
        <f>' Račun prihoda i rashoda'!H37</f>
        <v>2220802</v>
      </c>
      <c r="I13" s="14"/>
      <c r="J13" s="14">
        <f>' Račun prihoda i rashoda'!J37</f>
        <v>1205268.6500000001</v>
      </c>
      <c r="K13" s="17">
        <f>J13/G13*100</f>
        <v>126.24829374968067</v>
      </c>
      <c r="L13" s="17">
        <f>J13/H13*100</f>
        <v>54.271774340981324</v>
      </c>
    </row>
    <row r="14" spans="2:12" x14ac:dyDescent="0.35">
      <c r="B14" s="224" t="s">
        <v>47</v>
      </c>
      <c r="C14" s="220"/>
      <c r="D14" s="220"/>
      <c r="E14" s="220"/>
      <c r="F14" s="220"/>
      <c r="G14" s="14">
        <f>' Račun prihoda i rashoda'!G86</f>
        <v>76268.19</v>
      </c>
      <c r="H14" s="14">
        <f>' Račun prihoda i rashoda'!H86</f>
        <v>21500</v>
      </c>
      <c r="I14" s="14"/>
      <c r="J14" s="14">
        <f>' Račun prihoda i rashoda'!J86</f>
        <v>25703.010000000002</v>
      </c>
      <c r="K14" s="17">
        <f>J14/G14*100</f>
        <v>33.700825993117185</v>
      </c>
      <c r="L14" s="17">
        <f>J14/H14*100</f>
        <v>119.54888372093025</v>
      </c>
    </row>
    <row r="15" spans="2:12" x14ac:dyDescent="0.35">
      <c r="B15" s="213" t="s">
        <v>58</v>
      </c>
      <c r="C15" s="214"/>
      <c r="D15" s="214"/>
      <c r="E15" s="214"/>
      <c r="F15" s="214"/>
      <c r="G15" s="16">
        <f>G9-G12</f>
        <v>-5997.7199999999721</v>
      </c>
      <c r="H15" s="16">
        <f>H9-H12</f>
        <v>0</v>
      </c>
      <c r="I15" s="15"/>
      <c r="J15" s="15">
        <f>J9-J12</f>
        <v>-125856.43000000017</v>
      </c>
      <c r="K15" s="15">
        <f>J15/G15*100</f>
        <v>2098.404560399631</v>
      </c>
      <c r="L15" s="15" t="e">
        <f>J15/H15*100</f>
        <v>#DIV/0!</v>
      </c>
    </row>
    <row r="16" spans="2:12" ht="18" x14ac:dyDescent="0.35">
      <c r="B16" s="36"/>
      <c r="C16" s="42"/>
      <c r="D16" s="42"/>
      <c r="E16" s="42"/>
      <c r="F16" s="42"/>
      <c r="G16" s="42"/>
      <c r="H16" s="42"/>
      <c r="I16" s="43"/>
      <c r="J16" s="43"/>
      <c r="K16" s="43"/>
      <c r="L16" s="43"/>
    </row>
    <row r="17" spans="2:23" ht="18" customHeight="1" x14ac:dyDescent="0.35">
      <c r="B17" s="202" t="s">
        <v>57</v>
      </c>
      <c r="C17" s="202"/>
      <c r="D17" s="202"/>
      <c r="E17" s="202"/>
      <c r="F17" s="202"/>
      <c r="G17" s="42"/>
      <c r="H17" s="42"/>
      <c r="I17" s="43"/>
      <c r="J17" s="43"/>
      <c r="K17" s="43"/>
      <c r="L17" s="43"/>
    </row>
    <row r="18" spans="2:23" ht="26" x14ac:dyDescent="0.35">
      <c r="B18" s="216" t="s">
        <v>6</v>
      </c>
      <c r="C18" s="216"/>
      <c r="D18" s="216"/>
      <c r="E18" s="216"/>
      <c r="F18" s="216"/>
      <c r="G18" s="21" t="s">
        <v>246</v>
      </c>
      <c r="H18" s="1" t="s">
        <v>245</v>
      </c>
      <c r="I18" s="1" t="s">
        <v>64</v>
      </c>
      <c r="J18" s="21" t="s">
        <v>247</v>
      </c>
      <c r="K18" s="1" t="s">
        <v>16</v>
      </c>
      <c r="L18" s="1" t="s">
        <v>42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3" s="24" customFormat="1" ht="10.5" x14ac:dyDescent="0.25">
      <c r="B19" s="217">
        <v>1</v>
      </c>
      <c r="C19" s="217"/>
      <c r="D19" s="217"/>
      <c r="E19" s="217"/>
      <c r="F19" s="217"/>
      <c r="G19" s="23">
        <v>2</v>
      </c>
      <c r="H19" s="22">
        <v>3</v>
      </c>
      <c r="I19" s="22">
        <v>4</v>
      </c>
      <c r="J19" s="22">
        <v>5</v>
      </c>
      <c r="K19" s="22" t="s">
        <v>18</v>
      </c>
      <c r="L19" s="22" t="s">
        <v>19</v>
      </c>
    </row>
    <row r="20" spans="2:23" ht="15.75" customHeight="1" x14ac:dyDescent="0.35">
      <c r="B20" s="211" t="s">
        <v>48</v>
      </c>
      <c r="C20" s="211"/>
      <c r="D20" s="211"/>
      <c r="E20" s="211"/>
      <c r="F20" s="211"/>
      <c r="G20" s="14"/>
      <c r="H20" s="14"/>
      <c r="I20" s="14"/>
      <c r="J20" s="14"/>
      <c r="K20" s="14"/>
      <c r="L20" s="1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2:23" x14ac:dyDescent="0.35">
      <c r="B21" s="211" t="s">
        <v>49</v>
      </c>
      <c r="C21" s="212"/>
      <c r="D21" s="212"/>
      <c r="E21" s="212"/>
      <c r="F21" s="212"/>
      <c r="G21" s="14"/>
      <c r="H21" s="14"/>
      <c r="I21" s="14"/>
      <c r="J21" s="14"/>
      <c r="K21" s="14"/>
      <c r="L21" s="1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2:23" s="33" customFormat="1" ht="15" customHeight="1" x14ac:dyDescent="0.35">
      <c r="B22" s="210" t="s">
        <v>50</v>
      </c>
      <c r="C22" s="210"/>
      <c r="D22" s="210"/>
      <c r="E22" s="210"/>
      <c r="F22" s="210"/>
      <c r="G22" s="16"/>
      <c r="H22" s="16"/>
      <c r="I22" s="16"/>
      <c r="J22" s="16"/>
      <c r="K22" s="16"/>
      <c r="L22" s="1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2:23" s="33" customFormat="1" ht="15" customHeight="1" x14ac:dyDescent="0.35">
      <c r="B23" s="210" t="s">
        <v>52</v>
      </c>
      <c r="C23" s="210"/>
      <c r="D23" s="210"/>
      <c r="E23" s="210"/>
      <c r="F23" s="210"/>
      <c r="G23" s="16">
        <v>11006.07</v>
      </c>
      <c r="H23" s="16"/>
      <c r="I23" s="16"/>
      <c r="J23" s="16">
        <v>15506.72</v>
      </c>
      <c r="K23" s="16">
        <f>J23/G23*100</f>
        <v>140.89243481097247</v>
      </c>
      <c r="L23" s="16" t="e">
        <f t="shared" ref="L23:L24" si="0">J23/H23*100</f>
        <v>#DIV/0!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2:23" x14ac:dyDescent="0.35">
      <c r="B24" s="213" t="s">
        <v>60</v>
      </c>
      <c r="C24" s="214"/>
      <c r="D24" s="214"/>
      <c r="E24" s="214"/>
      <c r="F24" s="214"/>
      <c r="G24" s="16">
        <f>G15+G23</f>
        <v>5008.3500000000276</v>
      </c>
      <c r="H24" s="16">
        <f>H15+H23</f>
        <v>0</v>
      </c>
      <c r="I24" s="16"/>
      <c r="J24" s="16">
        <f>J15+J23</f>
        <v>-110349.71000000017</v>
      </c>
      <c r="K24" s="16">
        <f>J24/G24*100</f>
        <v>-2203.3146645102588</v>
      </c>
      <c r="L24" s="16" t="e">
        <f t="shared" si="0"/>
        <v>#DIV/0!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2:23" ht="11.25" customHeight="1" x14ac:dyDescent="0.3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3"/>
    </row>
    <row r="26" spans="2:23" ht="23.25" customHeight="1" x14ac:dyDescent="0.35">
      <c r="B26" s="209" t="s">
        <v>59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</row>
    <row r="27" spans="2:23" ht="15.5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35">
      <c r="B28" s="206" t="s">
        <v>66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</row>
    <row r="29" spans="2:23" x14ac:dyDescent="0.35">
      <c r="B29" s="206" t="s">
        <v>67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</row>
    <row r="30" spans="2:23" ht="15" customHeight="1" x14ac:dyDescent="0.35">
      <c r="B30" s="206" t="s">
        <v>69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2:23" ht="36.75" customHeight="1" x14ac:dyDescent="0.35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</row>
    <row r="32" spans="2:23" x14ac:dyDescent="0.35">
      <c r="B32" s="208"/>
      <c r="C32" s="208"/>
      <c r="D32" s="208"/>
      <c r="E32" s="208"/>
      <c r="F32" s="208"/>
      <c r="G32" s="208"/>
      <c r="H32" s="208"/>
      <c r="I32" s="208"/>
      <c r="J32" s="208"/>
      <c r="K32" s="208"/>
    </row>
    <row r="33" spans="2:12" ht="15" customHeight="1" x14ac:dyDescent="0.35">
      <c r="B33" s="207" t="s">
        <v>70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</row>
    <row r="34" spans="2:12" x14ac:dyDescent="0.35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</row>
  </sheetData>
  <mergeCells count="29"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6"/>
  <sheetViews>
    <sheetView tabSelected="1" topLeftCell="B19" zoomScaleNormal="100" workbookViewId="0">
      <selection activeCell="I5" sqref="I5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5.453125" bestFit="1" customWidth="1"/>
    <col min="5" max="5" width="6.36328125" customWidth="1"/>
    <col min="6" max="6" width="44.6328125" customWidth="1"/>
    <col min="7" max="10" width="25.36328125" customWidth="1"/>
    <col min="11" max="12" width="15.63281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35">
      <c r="B2" s="215" t="s">
        <v>11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2" ht="18" x14ac:dyDescent="0.35">
      <c r="B3" s="36"/>
      <c r="C3" s="36"/>
      <c r="D3" s="36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215" t="s">
        <v>56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2" ht="18" x14ac:dyDescent="0.35">
      <c r="B5" s="36"/>
      <c r="C5" s="36"/>
      <c r="D5" s="36"/>
      <c r="E5" s="36"/>
      <c r="F5" s="36"/>
      <c r="G5" s="36"/>
      <c r="H5" s="36"/>
      <c r="I5" s="36"/>
      <c r="J5" s="37"/>
      <c r="K5" s="37"/>
      <c r="L5" s="33"/>
    </row>
    <row r="6" spans="2:12" ht="15.75" customHeight="1" x14ac:dyDescent="0.35">
      <c r="B6" s="215" t="s">
        <v>17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2:12" ht="18" x14ac:dyDescent="0.35">
      <c r="B7" s="36"/>
      <c r="C7" s="36"/>
      <c r="D7" s="36"/>
      <c r="E7" s="36"/>
      <c r="F7" s="36"/>
      <c r="G7" s="36"/>
      <c r="H7" s="36"/>
      <c r="I7" s="36"/>
      <c r="J7" s="37"/>
      <c r="K7" s="37"/>
      <c r="L7" s="33"/>
    </row>
    <row r="8" spans="2:12" ht="32.25" customHeight="1" x14ac:dyDescent="0.35">
      <c r="B8" s="226" t="s">
        <v>6</v>
      </c>
      <c r="C8" s="227"/>
      <c r="D8" s="227"/>
      <c r="E8" s="227"/>
      <c r="F8" s="228"/>
      <c r="G8" s="161" t="s">
        <v>246</v>
      </c>
      <c r="H8" s="29" t="s">
        <v>245</v>
      </c>
      <c r="I8" s="29" t="s">
        <v>64</v>
      </c>
      <c r="J8" s="29" t="s">
        <v>247</v>
      </c>
      <c r="K8" s="29" t="s">
        <v>16</v>
      </c>
      <c r="L8" s="29" t="s">
        <v>42</v>
      </c>
    </row>
    <row r="9" spans="2:12" s="24" customFormat="1" ht="10.5" x14ac:dyDescent="0.25">
      <c r="B9" s="229">
        <v>1</v>
      </c>
      <c r="C9" s="230"/>
      <c r="D9" s="230"/>
      <c r="E9" s="230"/>
      <c r="F9" s="231"/>
      <c r="G9" s="30">
        <v>2</v>
      </c>
      <c r="H9" s="30">
        <v>3</v>
      </c>
      <c r="I9" s="30">
        <v>4</v>
      </c>
      <c r="J9" s="30">
        <v>5</v>
      </c>
      <c r="K9" s="30" t="s">
        <v>18</v>
      </c>
      <c r="L9" s="30" t="s">
        <v>148</v>
      </c>
    </row>
    <row r="10" spans="2:12" x14ac:dyDescent="0.35">
      <c r="B10" s="6"/>
      <c r="C10" s="6"/>
      <c r="D10" s="6"/>
      <c r="E10" s="6"/>
      <c r="F10" s="6" t="s">
        <v>43</v>
      </c>
      <c r="G10" s="4">
        <f>G11+G32</f>
        <v>1035957.68</v>
      </c>
      <c r="H10" s="4">
        <f>H11+H32</f>
        <v>2242302</v>
      </c>
      <c r="I10" s="4"/>
      <c r="J10" s="155">
        <f>J11+J32</f>
        <v>1120621.95</v>
      </c>
      <c r="K10" s="151">
        <f>J10/G10*100</f>
        <v>108.17256067834739</v>
      </c>
      <c r="L10" s="151">
        <f>J10/H10*100</f>
        <v>49.976405943534814</v>
      </c>
    </row>
    <row r="11" spans="2:12" ht="15.75" customHeight="1" x14ac:dyDescent="0.35">
      <c r="B11" s="6">
        <v>6</v>
      </c>
      <c r="C11" s="6"/>
      <c r="D11" s="6"/>
      <c r="E11" s="6"/>
      <c r="F11" s="6" t="s">
        <v>2</v>
      </c>
      <c r="G11" s="4">
        <f>G12+G18+G21+G27</f>
        <v>1024951.6100000001</v>
      </c>
      <c r="H11" s="4">
        <f>H12+H18+H21+H27</f>
        <v>2242302</v>
      </c>
      <c r="I11" s="4"/>
      <c r="J11" s="155">
        <f>J12+J18+J21+J27</f>
        <v>1105115.23</v>
      </c>
      <c r="K11" s="151">
        <f>J11/G11*100</f>
        <v>107.82121021303628</v>
      </c>
      <c r="L11" s="151">
        <f>J11/H11*100</f>
        <v>49.284852352626899</v>
      </c>
    </row>
    <row r="12" spans="2:12" ht="26" x14ac:dyDescent="0.35">
      <c r="B12" s="6"/>
      <c r="C12" s="56">
        <v>63</v>
      </c>
      <c r="D12" s="56"/>
      <c r="E12" s="56"/>
      <c r="F12" s="56" t="s">
        <v>20</v>
      </c>
      <c r="G12" s="55">
        <f>G13+G16</f>
        <v>852233.66</v>
      </c>
      <c r="H12" s="55">
        <f>H13+H16</f>
        <v>2008262</v>
      </c>
      <c r="I12" s="55"/>
      <c r="J12" s="157">
        <f>J13+J16</f>
        <v>971908.28</v>
      </c>
      <c r="K12" s="152">
        <f>J12/G12*100</f>
        <v>114.04246577165233</v>
      </c>
      <c r="L12" s="152">
        <f>J12/H12*100</f>
        <v>48.395492221632438</v>
      </c>
    </row>
    <row r="13" spans="2:12" x14ac:dyDescent="0.35">
      <c r="B13" s="7"/>
      <c r="C13" s="7"/>
      <c r="D13" s="7">
        <v>636</v>
      </c>
      <c r="E13" s="7"/>
      <c r="F13" s="7" t="s">
        <v>93</v>
      </c>
      <c r="G13" s="4">
        <f>SUM(G14:G15)</f>
        <v>852233.66</v>
      </c>
      <c r="H13" s="4">
        <v>1964362</v>
      </c>
      <c r="I13" s="4"/>
      <c r="J13" s="155">
        <f>J14+J15</f>
        <v>936093.88</v>
      </c>
      <c r="K13" s="151">
        <f t="shared" ref="K13:K30" si="0">J13/G13*100</f>
        <v>109.84005020407197</v>
      </c>
      <c r="L13" s="151">
        <f t="shared" ref="L13:L28" si="1">J13/H13*100</f>
        <v>47.653837734592706</v>
      </c>
    </row>
    <row r="14" spans="2:12" x14ac:dyDescent="0.35">
      <c r="B14" s="7"/>
      <c r="C14" s="7"/>
      <c r="D14" s="7"/>
      <c r="E14" s="7">
        <v>6361</v>
      </c>
      <c r="F14" s="7" t="s">
        <v>94</v>
      </c>
      <c r="G14" s="172">
        <v>852233.66</v>
      </c>
      <c r="H14" s="4"/>
      <c r="I14" s="4"/>
      <c r="J14" s="155">
        <v>936093.88</v>
      </c>
      <c r="K14" s="151">
        <f t="shared" si="0"/>
        <v>109.84005020407197</v>
      </c>
      <c r="L14" s="151"/>
    </row>
    <row r="15" spans="2:12" x14ac:dyDescent="0.35">
      <c r="B15" s="7"/>
      <c r="C15" s="7"/>
      <c r="D15" s="8"/>
      <c r="E15" s="8">
        <v>6362</v>
      </c>
      <c r="F15" s="7" t="s">
        <v>95</v>
      </c>
      <c r="G15" s="173"/>
      <c r="H15" s="4"/>
      <c r="I15" s="4"/>
      <c r="J15" s="155"/>
      <c r="K15" s="151" t="e">
        <f t="shared" si="0"/>
        <v>#DIV/0!</v>
      </c>
      <c r="L15" s="151"/>
    </row>
    <row r="16" spans="2:12" x14ac:dyDescent="0.35">
      <c r="B16" s="7"/>
      <c r="C16" s="7"/>
      <c r="D16" s="8">
        <v>638</v>
      </c>
      <c r="E16" s="8"/>
      <c r="F16" s="7" t="s">
        <v>96</v>
      </c>
      <c r="G16" s="4">
        <f>G17</f>
        <v>0</v>
      </c>
      <c r="H16" s="4">
        <v>43900</v>
      </c>
      <c r="I16" s="4"/>
      <c r="J16" s="155">
        <f>J17</f>
        <v>35814.400000000001</v>
      </c>
      <c r="K16" s="151" t="e">
        <f t="shared" si="0"/>
        <v>#DIV/0!</v>
      </c>
      <c r="L16" s="151">
        <f t="shared" si="1"/>
        <v>81.581776765375864</v>
      </c>
    </row>
    <row r="17" spans="2:12" x14ac:dyDescent="0.35">
      <c r="B17" s="7"/>
      <c r="C17" s="7"/>
      <c r="D17" s="8"/>
      <c r="E17" s="8">
        <v>6381</v>
      </c>
      <c r="F17" s="7" t="s">
        <v>97</v>
      </c>
      <c r="G17" s="4">
        <v>0</v>
      </c>
      <c r="H17" s="4"/>
      <c r="I17" s="4"/>
      <c r="J17" s="155">
        <v>35814.400000000001</v>
      </c>
      <c r="K17" s="151" t="e">
        <f t="shared" si="0"/>
        <v>#DIV/0!</v>
      </c>
      <c r="L17" s="151" t="e">
        <f t="shared" si="1"/>
        <v>#DIV/0!</v>
      </c>
    </row>
    <row r="18" spans="2:12" x14ac:dyDescent="0.35">
      <c r="B18" s="8"/>
      <c r="C18" s="8">
        <v>64</v>
      </c>
      <c r="D18" s="8"/>
      <c r="E18" s="8"/>
      <c r="F18" s="8" t="s">
        <v>99</v>
      </c>
      <c r="G18" s="55">
        <v>0</v>
      </c>
      <c r="H18" s="55">
        <f>H19</f>
        <v>0</v>
      </c>
      <c r="I18" s="55"/>
      <c r="J18" s="157">
        <f>J19</f>
        <v>0.04</v>
      </c>
      <c r="K18" s="152" t="e">
        <f t="shared" si="0"/>
        <v>#DIV/0!</v>
      </c>
      <c r="L18" s="152"/>
    </row>
    <row r="19" spans="2:12" x14ac:dyDescent="0.35">
      <c r="B19" s="7"/>
      <c r="C19" s="7"/>
      <c r="D19" s="8">
        <v>641</v>
      </c>
      <c r="E19" s="8"/>
      <c r="F19" s="7" t="s">
        <v>98</v>
      </c>
      <c r="G19" s="4">
        <v>0</v>
      </c>
      <c r="H19" s="4">
        <f>H20</f>
        <v>0</v>
      </c>
      <c r="I19" s="4"/>
      <c r="J19" s="155">
        <f>J20</f>
        <v>0.04</v>
      </c>
      <c r="K19" s="151" t="e">
        <f t="shared" si="0"/>
        <v>#DIV/0!</v>
      </c>
      <c r="L19" s="151"/>
    </row>
    <row r="20" spans="2:12" x14ac:dyDescent="0.35">
      <c r="B20" s="7"/>
      <c r="C20" s="7"/>
      <c r="D20" s="8"/>
      <c r="E20" s="8">
        <v>6413</v>
      </c>
      <c r="F20" s="7" t="s">
        <v>98</v>
      </c>
      <c r="G20" s="4">
        <v>0.04</v>
      </c>
      <c r="H20" s="4"/>
      <c r="I20" s="4"/>
      <c r="J20" s="155">
        <v>0.04</v>
      </c>
      <c r="K20" s="151">
        <f t="shared" si="0"/>
        <v>100</v>
      </c>
      <c r="L20" s="151"/>
    </row>
    <row r="21" spans="2:12" ht="26" x14ac:dyDescent="0.35">
      <c r="B21" s="7"/>
      <c r="C21" s="8">
        <v>66</v>
      </c>
      <c r="D21" s="8"/>
      <c r="E21" s="8"/>
      <c r="F21" s="56" t="s">
        <v>21</v>
      </c>
      <c r="G21" s="55">
        <f>G22+G24</f>
        <v>6459.67</v>
      </c>
      <c r="H21" s="55">
        <f>H22+H24</f>
        <v>74000</v>
      </c>
      <c r="I21" s="55"/>
      <c r="J21" s="157">
        <f>J22+J24</f>
        <v>7282.1399999999994</v>
      </c>
      <c r="K21" s="152">
        <f t="shared" si="0"/>
        <v>112.73238416203924</v>
      </c>
      <c r="L21" s="152">
        <f t="shared" si="1"/>
        <v>9.8407297297297287</v>
      </c>
    </row>
    <row r="22" spans="2:12" x14ac:dyDescent="0.35">
      <c r="B22" s="7"/>
      <c r="C22" s="20"/>
      <c r="D22" s="8">
        <v>661</v>
      </c>
      <c r="E22" s="8"/>
      <c r="F22" s="10" t="s">
        <v>22</v>
      </c>
      <c r="G22" s="4">
        <f>G23</f>
        <v>343.48</v>
      </c>
      <c r="H22" s="4">
        <v>64000</v>
      </c>
      <c r="I22" s="4"/>
      <c r="J22" s="155">
        <f>J23</f>
        <v>331.32</v>
      </c>
      <c r="K22" s="151">
        <f t="shared" si="0"/>
        <v>96.459764760684749</v>
      </c>
      <c r="L22" s="151">
        <f t="shared" si="1"/>
        <v>0.51768749999999997</v>
      </c>
    </row>
    <row r="23" spans="2:12" x14ac:dyDescent="0.35">
      <c r="B23" s="7"/>
      <c r="C23" s="20"/>
      <c r="D23" s="8"/>
      <c r="E23" s="8">
        <v>6615</v>
      </c>
      <c r="F23" s="10" t="s">
        <v>23</v>
      </c>
      <c r="G23" s="4">
        <v>343.48</v>
      </c>
      <c r="H23" s="4"/>
      <c r="I23" s="4"/>
      <c r="J23" s="155">
        <v>331.32</v>
      </c>
      <c r="K23" s="151">
        <f t="shared" si="0"/>
        <v>96.459764760684749</v>
      </c>
      <c r="L23" s="151"/>
    </row>
    <row r="24" spans="2:12" x14ac:dyDescent="0.35">
      <c r="B24" s="7"/>
      <c r="C24" s="20"/>
      <c r="D24" s="8">
        <v>663</v>
      </c>
      <c r="E24" s="8"/>
      <c r="F24" s="10" t="s">
        <v>102</v>
      </c>
      <c r="G24" s="53">
        <f>SUM(G25:G26)</f>
        <v>6116.19</v>
      </c>
      <c r="H24" s="4">
        <v>10000</v>
      </c>
      <c r="I24" s="4"/>
      <c r="J24" s="155">
        <f>SUM(J25:J26)</f>
        <v>6950.82</v>
      </c>
      <c r="K24" s="151">
        <f t="shared" si="0"/>
        <v>113.64624055171602</v>
      </c>
      <c r="L24" s="151">
        <f t="shared" si="1"/>
        <v>69.508200000000002</v>
      </c>
    </row>
    <row r="25" spans="2:12" x14ac:dyDescent="0.35">
      <c r="B25" s="7"/>
      <c r="C25" s="20"/>
      <c r="D25" s="8"/>
      <c r="E25" s="8">
        <v>6631</v>
      </c>
      <c r="F25" s="10" t="s">
        <v>100</v>
      </c>
      <c r="G25" s="53">
        <v>6116.19</v>
      </c>
      <c r="H25" s="4"/>
      <c r="I25" s="4"/>
      <c r="J25" s="155">
        <v>6350.82</v>
      </c>
      <c r="K25" s="151">
        <f t="shared" si="0"/>
        <v>103.83621175928151</v>
      </c>
      <c r="L25" s="151"/>
    </row>
    <row r="26" spans="2:12" x14ac:dyDescent="0.35">
      <c r="B26" s="7"/>
      <c r="C26" s="20"/>
      <c r="D26" s="8"/>
      <c r="E26" s="8">
        <v>6632</v>
      </c>
      <c r="F26" s="10" t="s">
        <v>101</v>
      </c>
      <c r="G26" s="53"/>
      <c r="H26" s="4"/>
      <c r="I26" s="4"/>
      <c r="J26" s="155">
        <v>600</v>
      </c>
      <c r="K26" s="151" t="e">
        <f t="shared" si="0"/>
        <v>#DIV/0!</v>
      </c>
      <c r="L26" s="151"/>
    </row>
    <row r="27" spans="2:12" x14ac:dyDescent="0.35">
      <c r="B27" s="7"/>
      <c r="C27" s="8">
        <v>67</v>
      </c>
      <c r="D27" s="8"/>
      <c r="E27" s="8" t="s">
        <v>24</v>
      </c>
      <c r="F27" s="56" t="s">
        <v>80</v>
      </c>
      <c r="G27" s="57">
        <f>G28</f>
        <v>166258.28</v>
      </c>
      <c r="H27" s="55">
        <f>H28</f>
        <v>160040</v>
      </c>
      <c r="I27" s="55"/>
      <c r="J27" s="157">
        <f>J28</f>
        <v>125924.77</v>
      </c>
      <c r="K27" s="152">
        <f t="shared" si="0"/>
        <v>75.740450340277789</v>
      </c>
      <c r="L27" s="152">
        <f t="shared" si="1"/>
        <v>78.683310422394399</v>
      </c>
    </row>
    <row r="28" spans="2:12" x14ac:dyDescent="0.35">
      <c r="B28" s="20"/>
      <c r="C28" s="7"/>
      <c r="D28" s="8">
        <v>671</v>
      </c>
      <c r="E28" s="8"/>
      <c r="F28" s="10" t="s">
        <v>80</v>
      </c>
      <c r="G28" s="4">
        <f>SUM(G29:G30)</f>
        <v>166258.28</v>
      </c>
      <c r="H28" s="4">
        <v>160040</v>
      </c>
      <c r="I28" s="4"/>
      <c r="J28" s="155">
        <f>SUM(J29:J30)</f>
        <v>125924.77</v>
      </c>
      <c r="K28" s="151">
        <f t="shared" si="0"/>
        <v>75.740450340277789</v>
      </c>
      <c r="L28" s="151">
        <f t="shared" si="1"/>
        <v>78.683310422394399</v>
      </c>
    </row>
    <row r="29" spans="2:12" x14ac:dyDescent="0.35">
      <c r="B29" s="7"/>
      <c r="C29" s="7"/>
      <c r="D29" s="8"/>
      <c r="E29" s="8">
        <v>6711</v>
      </c>
      <c r="F29" s="10" t="s">
        <v>80</v>
      </c>
      <c r="G29" s="4">
        <v>89990.09</v>
      </c>
      <c r="H29" s="4"/>
      <c r="I29" s="4"/>
      <c r="J29" s="155">
        <v>102002.71</v>
      </c>
      <c r="K29" s="151">
        <f t="shared" si="0"/>
        <v>113.34882540955344</v>
      </c>
      <c r="L29" s="151"/>
    </row>
    <row r="30" spans="2:12" x14ac:dyDescent="0.35">
      <c r="B30" s="7"/>
      <c r="C30" s="7"/>
      <c r="D30" s="7"/>
      <c r="E30" s="7">
        <v>6712</v>
      </c>
      <c r="F30" s="10" t="s">
        <v>80</v>
      </c>
      <c r="G30" s="4">
        <v>76268.19</v>
      </c>
      <c r="H30" s="4"/>
      <c r="I30" s="4"/>
      <c r="J30" s="155">
        <v>23922.06</v>
      </c>
      <c r="K30" s="151">
        <f t="shared" si="0"/>
        <v>31.36571092089638</v>
      </c>
      <c r="L30" s="151"/>
    </row>
    <row r="31" spans="2:12" x14ac:dyDescent="0.35">
      <c r="B31" s="7"/>
      <c r="C31" s="7"/>
      <c r="D31" s="7"/>
      <c r="E31" s="7"/>
      <c r="F31" s="26"/>
      <c r="G31" s="4"/>
      <c r="H31" s="4"/>
      <c r="I31" s="4"/>
      <c r="J31" s="155"/>
      <c r="K31" s="153"/>
      <c r="L31" s="153"/>
    </row>
    <row r="32" spans="2:12" x14ac:dyDescent="0.35">
      <c r="B32" s="7">
        <v>9</v>
      </c>
      <c r="C32" s="7">
        <v>92</v>
      </c>
      <c r="D32" s="7">
        <v>922</v>
      </c>
      <c r="E32" s="7">
        <v>9221</v>
      </c>
      <c r="F32" s="26"/>
      <c r="G32" s="4">
        <v>11006.07</v>
      </c>
      <c r="H32" s="4"/>
      <c r="I32" s="4"/>
      <c r="J32" s="155">
        <v>15506.72</v>
      </c>
      <c r="K32" s="153"/>
      <c r="L32" s="153"/>
    </row>
    <row r="33" spans="2:12" ht="15.75" customHeight="1" x14ac:dyDescent="0.3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33" customHeight="1" x14ac:dyDescent="0.35">
      <c r="B34" s="226" t="s">
        <v>6</v>
      </c>
      <c r="C34" s="227"/>
      <c r="D34" s="227"/>
      <c r="E34" s="227"/>
      <c r="F34" s="228"/>
      <c r="G34" s="161" t="s">
        <v>251</v>
      </c>
      <c r="H34" s="29" t="s">
        <v>245</v>
      </c>
      <c r="I34" s="29" t="s">
        <v>64</v>
      </c>
      <c r="J34" s="29" t="s">
        <v>247</v>
      </c>
      <c r="K34" s="29" t="s">
        <v>16</v>
      </c>
      <c r="L34" s="29" t="s">
        <v>42</v>
      </c>
    </row>
    <row r="35" spans="2:12" s="24" customFormat="1" ht="10.5" x14ac:dyDescent="0.25">
      <c r="B35" s="229">
        <v>1</v>
      </c>
      <c r="C35" s="230"/>
      <c r="D35" s="230"/>
      <c r="E35" s="230"/>
      <c r="F35" s="231"/>
      <c r="G35" s="30">
        <v>2</v>
      </c>
      <c r="H35" s="30">
        <v>3</v>
      </c>
      <c r="I35" s="30">
        <v>4</v>
      </c>
      <c r="J35" s="30">
        <v>5</v>
      </c>
      <c r="K35" s="30" t="s">
        <v>18</v>
      </c>
      <c r="L35" s="30" t="s">
        <v>19</v>
      </c>
    </row>
    <row r="36" spans="2:12" x14ac:dyDescent="0.35">
      <c r="B36" s="6"/>
      <c r="C36" s="6"/>
      <c r="D36" s="6"/>
      <c r="E36" s="6"/>
      <c r="F36" s="6" t="s">
        <v>32</v>
      </c>
      <c r="G36" s="162">
        <f>G37+G86</f>
        <v>1030949.3300000001</v>
      </c>
      <c r="H36" s="4">
        <f>H37+H86</f>
        <v>2242302</v>
      </c>
      <c r="I36" s="4"/>
      <c r="J36" s="155">
        <f>J37+J86</f>
        <v>1230971.6600000001</v>
      </c>
      <c r="K36" s="151">
        <f t="shared" ref="K36:K95" si="2">J36/G36*100</f>
        <v>119.40176148133294</v>
      </c>
      <c r="L36" s="151">
        <f t="shared" ref="L36:L95" si="3">J36/H36*100</f>
        <v>54.89767480027222</v>
      </c>
    </row>
    <row r="37" spans="2:12" x14ac:dyDescent="0.35">
      <c r="B37" s="6">
        <v>3</v>
      </c>
      <c r="C37" s="6"/>
      <c r="D37" s="6"/>
      <c r="E37" s="6">
        <v>3</v>
      </c>
      <c r="F37" s="6" t="s">
        <v>3</v>
      </c>
      <c r="G37" s="162">
        <f>G38+G47+G78+G82+G84</f>
        <v>954681.14</v>
      </c>
      <c r="H37" s="4">
        <f>H38+H47+H78+H82+H84</f>
        <v>2220802</v>
      </c>
      <c r="I37" s="4"/>
      <c r="J37" s="155">
        <f>J38+J47+J78+J82+J84</f>
        <v>1205268.6500000001</v>
      </c>
      <c r="K37" s="151">
        <f t="shared" si="2"/>
        <v>126.24829374968067</v>
      </c>
      <c r="L37" s="151">
        <f t="shared" si="3"/>
        <v>54.271774340981324</v>
      </c>
    </row>
    <row r="38" spans="2:12" x14ac:dyDescent="0.35">
      <c r="B38" s="6"/>
      <c r="C38" s="10">
        <v>31</v>
      </c>
      <c r="D38" s="10"/>
      <c r="E38" s="10">
        <v>31</v>
      </c>
      <c r="F38" s="10" t="s">
        <v>4</v>
      </c>
      <c r="G38" s="162">
        <f>G39+G43+G44</f>
        <v>845412.14</v>
      </c>
      <c r="H38" s="4">
        <f>H39+H43+H44</f>
        <v>1959000</v>
      </c>
      <c r="I38" s="4"/>
      <c r="J38" s="155">
        <f>J39+J43+J44</f>
        <v>1082495.1200000001</v>
      </c>
      <c r="K38" s="151">
        <f t="shared" si="2"/>
        <v>128.04347947972454</v>
      </c>
      <c r="L38" s="151">
        <f t="shared" si="3"/>
        <v>55.257535477284335</v>
      </c>
    </row>
    <row r="39" spans="2:12" x14ac:dyDescent="0.35">
      <c r="B39" s="7"/>
      <c r="C39" s="7"/>
      <c r="D39" s="7">
        <v>311</v>
      </c>
      <c r="E39" s="7">
        <v>311</v>
      </c>
      <c r="F39" s="7" t="s">
        <v>25</v>
      </c>
      <c r="G39" s="162">
        <f>SUM(G40:G42)</f>
        <v>700082.77</v>
      </c>
      <c r="H39" s="4">
        <v>1625000</v>
      </c>
      <c r="I39" s="4"/>
      <c r="J39" s="155">
        <f>SUM(J40:J42)</f>
        <v>903430.78</v>
      </c>
      <c r="K39" s="151">
        <f t="shared" si="2"/>
        <v>129.04628119900735</v>
      </c>
      <c r="L39" s="151">
        <f t="shared" si="3"/>
        <v>55.59574030769231</v>
      </c>
    </row>
    <row r="40" spans="2:12" x14ac:dyDescent="0.35">
      <c r="B40" s="7"/>
      <c r="C40" s="7"/>
      <c r="D40" s="7"/>
      <c r="E40" s="7">
        <v>3111</v>
      </c>
      <c r="F40" s="7" t="s">
        <v>26</v>
      </c>
      <c r="G40" s="162">
        <v>682414.62</v>
      </c>
      <c r="H40" s="4"/>
      <c r="I40" s="4"/>
      <c r="J40" s="155">
        <v>876475.3</v>
      </c>
      <c r="K40" s="151">
        <f t="shared" si="2"/>
        <v>128.43735674947879</v>
      </c>
      <c r="L40" s="151"/>
    </row>
    <row r="41" spans="2:12" x14ac:dyDescent="0.35">
      <c r="B41" s="7"/>
      <c r="C41" s="7"/>
      <c r="D41" s="7"/>
      <c r="E41" s="7">
        <v>3113</v>
      </c>
      <c r="F41" s="7" t="s">
        <v>103</v>
      </c>
      <c r="G41" s="162">
        <v>17668.150000000001</v>
      </c>
      <c r="H41" s="4"/>
      <c r="I41" s="4"/>
      <c r="J41" s="155">
        <v>26955.48</v>
      </c>
      <c r="K41" s="151">
        <f t="shared" si="2"/>
        <v>152.56537894459802</v>
      </c>
      <c r="L41" s="151"/>
    </row>
    <row r="42" spans="2:12" x14ac:dyDescent="0.35">
      <c r="B42" s="7"/>
      <c r="C42" s="7"/>
      <c r="D42" s="7"/>
      <c r="E42" s="7">
        <v>3114</v>
      </c>
      <c r="F42" s="7" t="s">
        <v>145</v>
      </c>
      <c r="G42" s="162"/>
      <c r="H42" s="4"/>
      <c r="I42" s="4"/>
      <c r="J42" s="155"/>
      <c r="K42" s="151"/>
      <c r="L42" s="151"/>
    </row>
    <row r="43" spans="2:12" x14ac:dyDescent="0.35">
      <c r="B43" s="7"/>
      <c r="C43" s="7"/>
      <c r="D43" s="7">
        <v>312</v>
      </c>
      <c r="E43" s="7">
        <v>312</v>
      </c>
      <c r="F43" s="7" t="s">
        <v>200</v>
      </c>
      <c r="G43" s="162">
        <v>30169.83</v>
      </c>
      <c r="H43" s="4">
        <v>64000</v>
      </c>
      <c r="I43" s="4"/>
      <c r="J43" s="155">
        <v>29998.26</v>
      </c>
      <c r="K43" s="151">
        <f t="shared" si="2"/>
        <v>99.43131930143457</v>
      </c>
      <c r="L43" s="151">
        <f t="shared" si="3"/>
        <v>46.87228125</v>
      </c>
    </row>
    <row r="44" spans="2:12" x14ac:dyDescent="0.35">
      <c r="B44" s="7"/>
      <c r="C44" s="7"/>
      <c r="D44" s="7">
        <v>313</v>
      </c>
      <c r="E44" s="7">
        <v>313</v>
      </c>
      <c r="F44" s="7" t="s">
        <v>199</v>
      </c>
      <c r="G44" s="162">
        <f>SUM(G45:G46)</f>
        <v>115159.54</v>
      </c>
      <c r="H44" s="4">
        <v>270000</v>
      </c>
      <c r="I44" s="4"/>
      <c r="J44" s="155">
        <f>SUM(J45:J46)</f>
        <v>149066.07999999999</v>
      </c>
      <c r="K44" s="151">
        <f t="shared" si="2"/>
        <v>129.44310128366266</v>
      </c>
      <c r="L44" s="151">
        <f t="shared" si="3"/>
        <v>55.209659259259261</v>
      </c>
    </row>
    <row r="45" spans="2:12" x14ac:dyDescent="0.35">
      <c r="B45" s="7"/>
      <c r="C45" s="7"/>
      <c r="D45" s="7"/>
      <c r="E45" s="7">
        <v>3132</v>
      </c>
      <c r="F45" s="7" t="s">
        <v>146</v>
      </c>
      <c r="G45" s="162">
        <v>115159.54</v>
      </c>
      <c r="H45" s="4"/>
      <c r="I45" s="4"/>
      <c r="J45" s="155">
        <v>149066.07999999999</v>
      </c>
      <c r="K45" s="151">
        <f t="shared" si="2"/>
        <v>129.44310128366266</v>
      </c>
      <c r="L45" s="151" t="e">
        <f t="shared" si="3"/>
        <v>#DIV/0!</v>
      </c>
    </row>
    <row r="46" spans="2:12" x14ac:dyDescent="0.35">
      <c r="B46" s="7"/>
      <c r="C46" s="7"/>
      <c r="D46" s="7"/>
      <c r="E46" s="7">
        <v>3133</v>
      </c>
      <c r="F46" s="7" t="s">
        <v>104</v>
      </c>
      <c r="G46" s="162">
        <v>0</v>
      </c>
      <c r="H46" s="4"/>
      <c r="I46" s="4"/>
      <c r="J46" s="155"/>
      <c r="K46" s="151" t="e">
        <f t="shared" si="2"/>
        <v>#DIV/0!</v>
      </c>
      <c r="L46" s="151"/>
    </row>
    <row r="47" spans="2:12" x14ac:dyDescent="0.35">
      <c r="B47" s="7"/>
      <c r="C47" s="7">
        <v>32</v>
      </c>
      <c r="D47" s="8"/>
      <c r="E47" s="8">
        <v>32</v>
      </c>
      <c r="F47" s="7" t="s">
        <v>12</v>
      </c>
      <c r="G47" s="162">
        <f>G48+G53+G60+G70+G71</f>
        <v>108384.73000000001</v>
      </c>
      <c r="H47" s="4">
        <f>H48+H53+H60+H70+H71</f>
        <v>257847</v>
      </c>
      <c r="I47" s="4"/>
      <c r="J47" s="155">
        <f>J48+J53+J60+J70+J71</f>
        <v>121866.20000000001</v>
      </c>
      <c r="K47" s="151">
        <f t="shared" si="2"/>
        <v>112.43853262355314</v>
      </c>
      <c r="L47" s="151">
        <f t="shared" si="3"/>
        <v>47.262989292099583</v>
      </c>
    </row>
    <row r="48" spans="2:12" x14ac:dyDescent="0.35">
      <c r="B48" s="7"/>
      <c r="C48" s="7"/>
      <c r="D48" s="7">
        <v>321</v>
      </c>
      <c r="E48" s="7">
        <v>321</v>
      </c>
      <c r="F48" s="7" t="s">
        <v>27</v>
      </c>
      <c r="G48" s="162">
        <f>SUM(G49:G52)</f>
        <v>40983.14</v>
      </c>
      <c r="H48" s="4">
        <v>96964</v>
      </c>
      <c r="I48" s="4"/>
      <c r="J48" s="155">
        <f>SUM(J49:J52)</f>
        <v>40690.83</v>
      </c>
      <c r="K48" s="151">
        <f t="shared" si="2"/>
        <v>99.286755480424389</v>
      </c>
      <c r="L48" s="151">
        <f t="shared" si="3"/>
        <v>41.96488387442762</v>
      </c>
    </row>
    <row r="49" spans="2:12" x14ac:dyDescent="0.35">
      <c r="B49" s="7"/>
      <c r="C49" s="20"/>
      <c r="D49" s="7"/>
      <c r="E49" s="7">
        <v>3211</v>
      </c>
      <c r="F49" s="26" t="s">
        <v>28</v>
      </c>
      <c r="G49" s="162">
        <v>21999.64</v>
      </c>
      <c r="H49" s="4"/>
      <c r="I49" s="4"/>
      <c r="J49" s="155">
        <v>15963.12</v>
      </c>
      <c r="K49" s="151">
        <f t="shared" si="2"/>
        <v>72.560823722570007</v>
      </c>
      <c r="L49" s="151"/>
    </row>
    <row r="50" spans="2:12" x14ac:dyDescent="0.35">
      <c r="B50" s="7"/>
      <c r="C50" s="20"/>
      <c r="D50" s="8"/>
      <c r="E50" s="8">
        <v>3212</v>
      </c>
      <c r="F50" s="7" t="s">
        <v>105</v>
      </c>
      <c r="G50" s="162">
        <v>17423.34</v>
      </c>
      <c r="H50" s="4"/>
      <c r="I50" s="4"/>
      <c r="J50" s="155">
        <v>16429.71</v>
      </c>
      <c r="K50" s="151">
        <f t="shared" si="2"/>
        <v>94.297132467138894</v>
      </c>
      <c r="L50" s="151"/>
    </row>
    <row r="51" spans="2:12" x14ac:dyDescent="0.35">
      <c r="B51" s="7"/>
      <c r="C51" s="7"/>
      <c r="D51" s="8"/>
      <c r="E51" s="8">
        <v>3213</v>
      </c>
      <c r="F51" s="8" t="s">
        <v>106</v>
      </c>
      <c r="G51" s="162">
        <v>1539.44</v>
      </c>
      <c r="H51" s="4"/>
      <c r="I51" s="4"/>
      <c r="J51" s="155">
        <v>8289</v>
      </c>
      <c r="K51" s="151">
        <f t="shared" si="2"/>
        <v>538.44255053785787</v>
      </c>
      <c r="L51" s="151"/>
    </row>
    <row r="52" spans="2:12" x14ac:dyDescent="0.35">
      <c r="B52" s="7"/>
      <c r="C52" s="7"/>
      <c r="D52" s="8"/>
      <c r="E52" s="8">
        <v>3214</v>
      </c>
      <c r="F52" s="8" t="s">
        <v>147</v>
      </c>
      <c r="G52" s="162">
        <v>20.72</v>
      </c>
      <c r="H52" s="4"/>
      <c r="I52" s="4"/>
      <c r="J52" s="155">
        <v>9</v>
      </c>
      <c r="K52" s="151">
        <f t="shared" si="2"/>
        <v>43.43629343629344</v>
      </c>
      <c r="L52" s="151"/>
    </row>
    <row r="53" spans="2:12" x14ac:dyDescent="0.35">
      <c r="B53" s="7"/>
      <c r="C53" s="7"/>
      <c r="D53" s="8">
        <v>322</v>
      </c>
      <c r="E53" s="8">
        <v>322</v>
      </c>
      <c r="F53" s="8" t="s">
        <v>109</v>
      </c>
      <c r="G53" s="162">
        <f>SUM(G54:G59)</f>
        <v>19739.840000000004</v>
      </c>
      <c r="H53" s="4">
        <v>40957</v>
      </c>
      <c r="I53" s="4"/>
      <c r="J53" s="155">
        <f>SUM(J54:J59)</f>
        <v>24847.210000000003</v>
      </c>
      <c r="K53" s="151">
        <f t="shared" si="2"/>
        <v>125.87341133464101</v>
      </c>
      <c r="L53" s="151">
        <f t="shared" si="3"/>
        <v>60.666577141880516</v>
      </c>
    </row>
    <row r="54" spans="2:12" x14ac:dyDescent="0.35">
      <c r="B54" s="7"/>
      <c r="C54" s="7"/>
      <c r="D54" s="8"/>
      <c r="E54" s="8">
        <v>3221</v>
      </c>
      <c r="F54" s="8" t="s">
        <v>107</v>
      </c>
      <c r="G54" s="162">
        <v>6724.52</v>
      </c>
      <c r="H54" s="4"/>
      <c r="I54" s="4"/>
      <c r="J54" s="155">
        <v>8263.4500000000007</v>
      </c>
      <c r="K54" s="151">
        <f t="shared" si="2"/>
        <v>122.88535092467568</v>
      </c>
      <c r="L54" s="151"/>
    </row>
    <row r="55" spans="2:12" x14ac:dyDescent="0.35">
      <c r="B55" s="7"/>
      <c r="C55" s="7"/>
      <c r="D55" s="8"/>
      <c r="E55" s="8">
        <v>3222</v>
      </c>
      <c r="F55" s="8" t="s">
        <v>108</v>
      </c>
      <c r="G55" s="162">
        <v>182.58</v>
      </c>
      <c r="H55" s="4"/>
      <c r="I55" s="4"/>
      <c r="J55" s="155">
        <v>331.77</v>
      </c>
      <c r="K55" s="151">
        <f t="shared" si="2"/>
        <v>181.71212619125862</v>
      </c>
      <c r="L55" s="151"/>
    </row>
    <row r="56" spans="2:12" x14ac:dyDescent="0.35">
      <c r="B56" s="7"/>
      <c r="C56" s="7"/>
      <c r="D56" s="8"/>
      <c r="E56" s="8">
        <v>3223</v>
      </c>
      <c r="F56" s="8" t="s">
        <v>110</v>
      </c>
      <c r="G56" s="162">
        <v>9289.2800000000007</v>
      </c>
      <c r="H56" s="4"/>
      <c r="I56" s="4"/>
      <c r="J56" s="155">
        <v>14368.4</v>
      </c>
      <c r="K56" s="151">
        <f t="shared" si="2"/>
        <v>154.67721933239173</v>
      </c>
      <c r="L56" s="151"/>
    </row>
    <row r="57" spans="2:12" x14ac:dyDescent="0.35">
      <c r="B57" s="7"/>
      <c r="C57" s="7"/>
      <c r="D57" s="8"/>
      <c r="E57" s="8">
        <v>3224</v>
      </c>
      <c r="F57" s="8" t="s">
        <v>111</v>
      </c>
      <c r="G57" s="162">
        <v>1161.1099999999999</v>
      </c>
      <c r="H57" s="4"/>
      <c r="I57" s="4"/>
      <c r="J57" s="155">
        <v>1560.59</v>
      </c>
      <c r="K57" s="151">
        <f t="shared" si="2"/>
        <v>134.40500900000862</v>
      </c>
      <c r="L57" s="151"/>
    </row>
    <row r="58" spans="2:12" x14ac:dyDescent="0.35">
      <c r="B58" s="7"/>
      <c r="C58" s="7"/>
      <c r="D58" s="8"/>
      <c r="E58" s="8">
        <v>3225</v>
      </c>
      <c r="F58" s="8" t="s">
        <v>112</v>
      </c>
      <c r="G58" s="162">
        <v>2071.7199999999998</v>
      </c>
      <c r="H58" s="4"/>
      <c r="I58" s="4"/>
      <c r="J58" s="155">
        <v>323</v>
      </c>
      <c r="K58" s="151">
        <f t="shared" si="2"/>
        <v>15.590909968528569</v>
      </c>
      <c r="L58" s="151"/>
    </row>
    <row r="59" spans="2:12" x14ac:dyDescent="0.35">
      <c r="B59" s="7"/>
      <c r="C59" s="7"/>
      <c r="D59" s="8"/>
      <c r="E59" s="8">
        <v>3227</v>
      </c>
      <c r="F59" s="8" t="s">
        <v>113</v>
      </c>
      <c r="G59" s="162">
        <v>310.63</v>
      </c>
      <c r="H59" s="4"/>
      <c r="I59" s="4"/>
      <c r="J59" s="155"/>
      <c r="K59" s="151">
        <f t="shared" si="2"/>
        <v>0</v>
      </c>
      <c r="L59" s="151"/>
    </row>
    <row r="60" spans="2:12" x14ac:dyDescent="0.35">
      <c r="B60" s="7"/>
      <c r="C60" s="7"/>
      <c r="D60" s="8">
        <v>323</v>
      </c>
      <c r="E60" s="8">
        <v>323</v>
      </c>
      <c r="F60" s="8" t="s">
        <v>127</v>
      </c>
      <c r="G60" s="162">
        <f>SUM(G61:G69)</f>
        <v>32849.730000000003</v>
      </c>
      <c r="H60" s="4">
        <v>80750</v>
      </c>
      <c r="I60" s="4"/>
      <c r="J60" s="155">
        <f>SUM(J61:J69)</f>
        <v>37531.279999999999</v>
      </c>
      <c r="K60" s="151">
        <f t="shared" si="2"/>
        <v>114.25141089439698</v>
      </c>
      <c r="L60" s="151">
        <f t="shared" si="3"/>
        <v>46.478365325077398</v>
      </c>
    </row>
    <row r="61" spans="2:12" x14ac:dyDescent="0.35">
      <c r="B61" s="7"/>
      <c r="C61" s="7"/>
      <c r="D61" s="8"/>
      <c r="E61" s="8">
        <v>3231</v>
      </c>
      <c r="F61" s="8" t="s">
        <v>128</v>
      </c>
      <c r="G61" s="162">
        <v>3749.84</v>
      </c>
      <c r="H61" s="4"/>
      <c r="I61" s="4"/>
      <c r="J61" s="155">
        <v>3864.67</v>
      </c>
      <c r="K61" s="151">
        <f t="shared" si="2"/>
        <v>103.06226398993023</v>
      </c>
      <c r="L61" s="151"/>
    </row>
    <row r="62" spans="2:12" x14ac:dyDescent="0.35">
      <c r="B62" s="7"/>
      <c r="C62" s="7"/>
      <c r="D62" s="8"/>
      <c r="E62" s="8">
        <v>3232</v>
      </c>
      <c r="F62" s="8" t="s">
        <v>129</v>
      </c>
      <c r="G62" s="162">
        <v>1449.05</v>
      </c>
      <c r="H62" s="4"/>
      <c r="I62" s="4"/>
      <c r="J62" s="155">
        <v>6136.82</v>
      </c>
      <c r="K62" s="151">
        <f t="shared" si="2"/>
        <v>423.50643525068142</v>
      </c>
      <c r="L62" s="151"/>
    </row>
    <row r="63" spans="2:12" x14ac:dyDescent="0.35">
      <c r="B63" s="7"/>
      <c r="C63" s="7"/>
      <c r="D63" s="8"/>
      <c r="E63" s="8">
        <v>3233</v>
      </c>
      <c r="F63" s="8" t="s">
        <v>130</v>
      </c>
      <c r="G63" s="162">
        <v>1704.94</v>
      </c>
      <c r="H63" s="4"/>
      <c r="I63" s="4"/>
      <c r="J63" s="155">
        <v>804</v>
      </c>
      <c r="K63" s="151">
        <f t="shared" si="2"/>
        <v>47.157084706793199</v>
      </c>
      <c r="L63" s="151"/>
    </row>
    <row r="64" spans="2:12" x14ac:dyDescent="0.35">
      <c r="B64" s="7"/>
      <c r="C64" s="7"/>
      <c r="D64" s="8"/>
      <c r="E64" s="8">
        <v>3234</v>
      </c>
      <c r="F64" s="8" t="s">
        <v>131</v>
      </c>
      <c r="G64" s="162">
        <v>4762.93</v>
      </c>
      <c r="H64" s="4"/>
      <c r="I64" s="4"/>
      <c r="J64" s="155">
        <v>5518.26</v>
      </c>
      <c r="K64" s="151">
        <f t="shared" si="2"/>
        <v>115.85851566157805</v>
      </c>
      <c r="L64" s="151"/>
    </row>
    <row r="65" spans="2:12" x14ac:dyDescent="0.35">
      <c r="B65" s="7"/>
      <c r="C65" s="7"/>
      <c r="D65" s="8"/>
      <c r="E65" s="8">
        <v>3235</v>
      </c>
      <c r="F65" s="8" t="s">
        <v>132</v>
      </c>
      <c r="G65" s="162">
        <v>7344.37</v>
      </c>
      <c r="H65" s="4"/>
      <c r="I65" s="4"/>
      <c r="J65" s="155">
        <v>1419.2</v>
      </c>
      <c r="K65" s="151">
        <f t="shared" si="2"/>
        <v>19.323645186721258</v>
      </c>
      <c r="L65" s="151"/>
    </row>
    <row r="66" spans="2:12" x14ac:dyDescent="0.35">
      <c r="B66" s="7"/>
      <c r="C66" s="7"/>
      <c r="D66" s="8"/>
      <c r="E66" s="8">
        <v>3236</v>
      </c>
      <c r="F66" s="8" t="s">
        <v>133</v>
      </c>
      <c r="G66" s="162">
        <v>3280</v>
      </c>
      <c r="H66" s="4"/>
      <c r="I66" s="4"/>
      <c r="J66" s="155">
        <v>3380</v>
      </c>
      <c r="K66" s="151">
        <f t="shared" si="2"/>
        <v>103.04878048780488</v>
      </c>
      <c r="L66" s="151"/>
    </row>
    <row r="67" spans="2:12" x14ac:dyDescent="0.35">
      <c r="B67" s="7"/>
      <c r="C67" s="7"/>
      <c r="D67" s="8"/>
      <c r="E67" s="8">
        <v>3237</v>
      </c>
      <c r="F67" s="8" t="s">
        <v>134</v>
      </c>
      <c r="G67" s="162">
        <v>141.6</v>
      </c>
      <c r="H67" s="4"/>
      <c r="I67" s="4"/>
      <c r="J67" s="155">
        <v>3575</v>
      </c>
      <c r="K67" s="151">
        <f t="shared" si="2"/>
        <v>2524.7175141242938</v>
      </c>
      <c r="L67" s="151"/>
    </row>
    <row r="68" spans="2:12" x14ac:dyDescent="0.35">
      <c r="B68" s="7"/>
      <c r="C68" s="7"/>
      <c r="D68" s="8"/>
      <c r="E68" s="8">
        <v>3238</v>
      </c>
      <c r="F68" s="8" t="s">
        <v>135</v>
      </c>
      <c r="G68" s="162">
        <v>6492.68</v>
      </c>
      <c r="H68" s="4"/>
      <c r="I68" s="4"/>
      <c r="J68" s="155">
        <v>9931.52</v>
      </c>
      <c r="K68" s="151">
        <f t="shared" si="2"/>
        <v>152.96487736959162</v>
      </c>
      <c r="L68" s="151"/>
    </row>
    <row r="69" spans="2:12" x14ac:dyDescent="0.35">
      <c r="B69" s="7"/>
      <c r="C69" s="7"/>
      <c r="D69" s="8"/>
      <c r="E69" s="8">
        <v>3239</v>
      </c>
      <c r="F69" s="8" t="s">
        <v>136</v>
      </c>
      <c r="G69" s="162">
        <v>3924.32</v>
      </c>
      <c r="H69" s="4"/>
      <c r="I69" s="4"/>
      <c r="J69" s="155">
        <v>2901.81</v>
      </c>
      <c r="K69" s="151">
        <f t="shared" si="2"/>
        <v>73.944275696171559</v>
      </c>
      <c r="L69" s="151"/>
    </row>
    <row r="70" spans="2:12" x14ac:dyDescent="0.35">
      <c r="B70" s="7"/>
      <c r="C70" s="7"/>
      <c r="D70" s="8">
        <v>324</v>
      </c>
      <c r="E70" s="8">
        <v>324</v>
      </c>
      <c r="F70" s="8" t="s">
        <v>137</v>
      </c>
      <c r="G70" s="162">
        <v>2557.61</v>
      </c>
      <c r="H70" s="4">
        <v>22186</v>
      </c>
      <c r="I70" s="4"/>
      <c r="J70" s="155">
        <v>6078</v>
      </c>
      <c r="K70" s="151">
        <f t="shared" si="2"/>
        <v>237.64373770825108</v>
      </c>
      <c r="L70" s="151">
        <f t="shared" si="3"/>
        <v>27.39565491751555</v>
      </c>
    </row>
    <row r="71" spans="2:12" x14ac:dyDescent="0.35">
      <c r="B71" s="7"/>
      <c r="C71" s="7"/>
      <c r="D71" s="8">
        <v>329</v>
      </c>
      <c r="E71" s="8">
        <v>329</v>
      </c>
      <c r="F71" s="8" t="s">
        <v>143</v>
      </c>
      <c r="G71" s="162">
        <f>SUM(G72:G77)</f>
        <v>12254.41</v>
      </c>
      <c r="H71" s="4">
        <v>16990</v>
      </c>
      <c r="I71" s="4"/>
      <c r="J71" s="155">
        <f>SUM(J72:J77)</f>
        <v>12718.880000000001</v>
      </c>
      <c r="K71" s="151">
        <f t="shared" si="2"/>
        <v>103.79022735488694</v>
      </c>
      <c r="L71" s="151">
        <f t="shared" si="3"/>
        <v>74.86097704532078</v>
      </c>
    </row>
    <row r="72" spans="2:12" x14ac:dyDescent="0.35">
      <c r="B72" s="7"/>
      <c r="C72" s="7"/>
      <c r="D72" s="8"/>
      <c r="E72" s="8">
        <v>3292</v>
      </c>
      <c r="F72" s="8" t="s">
        <v>138</v>
      </c>
      <c r="G72" s="162">
        <v>2003.46</v>
      </c>
      <c r="H72" s="4"/>
      <c r="I72" s="4"/>
      <c r="J72" s="155">
        <v>2003.46</v>
      </c>
      <c r="K72" s="151">
        <f t="shared" si="2"/>
        <v>100</v>
      </c>
      <c r="L72" s="151"/>
    </row>
    <row r="73" spans="2:12" x14ac:dyDescent="0.35">
      <c r="B73" s="7"/>
      <c r="C73" s="7"/>
      <c r="D73" s="8"/>
      <c r="E73" s="8">
        <v>3293</v>
      </c>
      <c r="F73" s="8" t="s">
        <v>139</v>
      </c>
      <c r="G73" s="162">
        <v>703.93</v>
      </c>
      <c r="H73" s="4"/>
      <c r="I73" s="4"/>
      <c r="J73" s="155">
        <v>359.76</v>
      </c>
      <c r="K73" s="151">
        <f t="shared" si="2"/>
        <v>51.107354424445617</v>
      </c>
      <c r="L73" s="151"/>
    </row>
    <row r="74" spans="2:12" x14ac:dyDescent="0.35">
      <c r="B74" s="7"/>
      <c r="C74" s="7"/>
      <c r="D74" s="8"/>
      <c r="E74" s="8">
        <v>3294</v>
      </c>
      <c r="F74" s="8" t="s">
        <v>140</v>
      </c>
      <c r="G74" s="162">
        <v>95</v>
      </c>
      <c r="H74" s="4"/>
      <c r="I74" s="4"/>
      <c r="J74" s="155">
        <v>40</v>
      </c>
      <c r="K74" s="151">
        <f t="shared" si="2"/>
        <v>42.105263157894733</v>
      </c>
      <c r="L74" s="151"/>
    </row>
    <row r="75" spans="2:12" x14ac:dyDescent="0.35">
      <c r="B75" s="7"/>
      <c r="C75" s="7"/>
      <c r="D75" s="8"/>
      <c r="E75" s="8">
        <v>3295</v>
      </c>
      <c r="F75" s="8" t="s">
        <v>141</v>
      </c>
      <c r="G75" s="162">
        <v>2072.81</v>
      </c>
      <c r="H75" s="4"/>
      <c r="I75" s="4"/>
      <c r="J75" s="155">
        <v>2791.44</v>
      </c>
      <c r="K75" s="151">
        <f t="shared" si="2"/>
        <v>134.66936188073194</v>
      </c>
      <c r="L75" s="151"/>
    </row>
    <row r="76" spans="2:12" x14ac:dyDescent="0.35">
      <c r="B76" s="7"/>
      <c r="C76" s="7"/>
      <c r="D76" s="8"/>
      <c r="E76" s="8">
        <v>3296</v>
      </c>
      <c r="F76" s="8" t="s">
        <v>142</v>
      </c>
      <c r="G76" s="162">
        <v>0</v>
      </c>
      <c r="H76" s="4"/>
      <c r="I76" s="4"/>
      <c r="J76" s="155">
        <v>0</v>
      </c>
      <c r="K76" s="151" t="e">
        <f t="shared" si="2"/>
        <v>#DIV/0!</v>
      </c>
      <c r="L76" s="151"/>
    </row>
    <row r="77" spans="2:12" x14ac:dyDescent="0.35">
      <c r="B77" s="7"/>
      <c r="C77" s="7"/>
      <c r="D77" s="8"/>
      <c r="E77" s="8">
        <v>3299</v>
      </c>
      <c r="F77" s="8" t="s">
        <v>143</v>
      </c>
      <c r="G77" s="162">
        <v>7379.21</v>
      </c>
      <c r="H77" s="4"/>
      <c r="I77" s="4"/>
      <c r="J77" s="155">
        <v>7524.22</v>
      </c>
      <c r="K77" s="151">
        <f t="shared" si="2"/>
        <v>101.96511550694451</v>
      </c>
      <c r="L77" s="151"/>
    </row>
    <row r="78" spans="2:12" x14ac:dyDescent="0.35">
      <c r="B78" s="7"/>
      <c r="C78" s="7">
        <v>34</v>
      </c>
      <c r="D78" s="8"/>
      <c r="E78" s="8">
        <v>34</v>
      </c>
      <c r="F78" t="s">
        <v>116</v>
      </c>
      <c r="G78" s="162">
        <f>G79</f>
        <v>884.27</v>
      </c>
      <c r="H78" s="4">
        <f>H79</f>
        <v>2200</v>
      </c>
      <c r="I78" s="4"/>
      <c r="J78" s="155">
        <f>J79</f>
        <v>907.33</v>
      </c>
      <c r="K78" s="151">
        <f t="shared" si="2"/>
        <v>102.60780078482816</v>
      </c>
      <c r="L78" s="151">
        <f t="shared" si="3"/>
        <v>41.242272727272727</v>
      </c>
    </row>
    <row r="79" spans="2:12" x14ac:dyDescent="0.35">
      <c r="B79" s="7"/>
      <c r="C79" s="7"/>
      <c r="D79" s="8">
        <v>343</v>
      </c>
      <c r="E79" s="174">
        <v>343</v>
      </c>
      <c r="F79" s="58" t="s">
        <v>115</v>
      </c>
      <c r="G79" s="162">
        <f>SUM(G80:G81)</f>
        <v>884.27</v>
      </c>
      <c r="H79" s="4">
        <v>2200</v>
      </c>
      <c r="I79" s="4"/>
      <c r="J79" s="155">
        <f>SUM(J80:J81)</f>
        <v>907.33</v>
      </c>
      <c r="K79" s="151">
        <f t="shared" si="2"/>
        <v>102.60780078482816</v>
      </c>
      <c r="L79" s="151">
        <f t="shared" si="3"/>
        <v>41.242272727272727</v>
      </c>
    </row>
    <row r="80" spans="2:12" x14ac:dyDescent="0.35">
      <c r="B80" s="7"/>
      <c r="C80" s="7"/>
      <c r="D80" s="8"/>
      <c r="E80" s="8">
        <v>3431</v>
      </c>
      <c r="F80" s="8" t="s">
        <v>144</v>
      </c>
      <c r="G80" s="162">
        <v>884.27</v>
      </c>
      <c r="H80" s="4"/>
      <c r="I80" s="4"/>
      <c r="J80" s="155">
        <v>907.33</v>
      </c>
      <c r="K80" s="151">
        <f t="shared" si="2"/>
        <v>102.60780078482816</v>
      </c>
      <c r="L80" s="151"/>
    </row>
    <row r="81" spans="2:12" x14ac:dyDescent="0.35">
      <c r="B81" s="7"/>
      <c r="C81" s="7"/>
      <c r="D81" s="8"/>
      <c r="E81" s="8">
        <v>3433</v>
      </c>
      <c r="F81" s="8" t="s">
        <v>114</v>
      </c>
      <c r="G81" s="162"/>
      <c r="H81" s="4"/>
      <c r="I81" s="4"/>
      <c r="J81" s="155"/>
      <c r="K81" s="151" t="e">
        <f t="shared" si="2"/>
        <v>#DIV/0!</v>
      </c>
      <c r="L81" s="151"/>
    </row>
    <row r="82" spans="2:12" x14ac:dyDescent="0.35">
      <c r="B82" s="7"/>
      <c r="C82" s="7">
        <v>37</v>
      </c>
      <c r="D82" s="8"/>
      <c r="E82" s="8">
        <v>372</v>
      </c>
      <c r="F82" s="8" t="s">
        <v>117</v>
      </c>
      <c r="G82" s="162">
        <f>SUM(G83)</f>
        <v>0</v>
      </c>
      <c r="H82" s="4"/>
      <c r="I82" s="4"/>
      <c r="J82" s="155"/>
      <c r="K82" s="151" t="e">
        <f t="shared" si="2"/>
        <v>#DIV/0!</v>
      </c>
      <c r="L82" s="151"/>
    </row>
    <row r="83" spans="2:12" x14ac:dyDescent="0.35">
      <c r="B83" s="7"/>
      <c r="C83" s="7"/>
      <c r="D83" s="8">
        <v>372</v>
      </c>
      <c r="E83" s="8">
        <v>3722</v>
      </c>
      <c r="F83" s="8" t="s">
        <v>117</v>
      </c>
      <c r="G83" s="162"/>
      <c r="H83" s="4"/>
      <c r="I83" s="4"/>
      <c r="J83" s="155"/>
      <c r="K83" s="151" t="e">
        <f t="shared" si="2"/>
        <v>#DIV/0!</v>
      </c>
      <c r="L83" s="151"/>
    </row>
    <row r="84" spans="2:12" x14ac:dyDescent="0.35">
      <c r="B84" s="7"/>
      <c r="C84" s="7">
        <v>38</v>
      </c>
      <c r="D84" s="8"/>
      <c r="E84" s="8">
        <v>381</v>
      </c>
      <c r="F84" s="8" t="s">
        <v>240</v>
      </c>
      <c r="G84" s="162">
        <f>SUM(G85)</f>
        <v>0</v>
      </c>
      <c r="H84" s="4">
        <f>SUM(H85)</f>
        <v>1755</v>
      </c>
      <c r="I84" s="4"/>
      <c r="J84" s="155">
        <f>SUM(J85)</f>
        <v>0</v>
      </c>
      <c r="K84" s="151" t="e">
        <f t="shared" si="2"/>
        <v>#DIV/0!</v>
      </c>
      <c r="L84" s="151">
        <f t="shared" si="3"/>
        <v>0</v>
      </c>
    </row>
    <row r="85" spans="2:12" x14ac:dyDescent="0.35">
      <c r="B85" s="7"/>
      <c r="C85" s="7"/>
      <c r="D85" s="8">
        <v>381</v>
      </c>
      <c r="E85" s="8">
        <v>3812</v>
      </c>
      <c r="F85" s="8" t="s">
        <v>118</v>
      </c>
      <c r="G85" s="162"/>
      <c r="H85" s="4">
        <v>1755</v>
      </c>
      <c r="I85" s="4"/>
      <c r="J85" s="155"/>
      <c r="K85" s="151" t="e">
        <f t="shared" si="2"/>
        <v>#DIV/0!</v>
      </c>
      <c r="L85" s="151">
        <f t="shared" si="3"/>
        <v>0</v>
      </c>
    </row>
    <row r="86" spans="2:12" x14ac:dyDescent="0.35">
      <c r="B86" s="9">
        <v>4</v>
      </c>
      <c r="C86" s="9"/>
      <c r="D86" s="9"/>
      <c r="E86" s="9">
        <v>4</v>
      </c>
      <c r="F86" s="18" t="s">
        <v>5</v>
      </c>
      <c r="G86" s="163">
        <f>G87+G95</f>
        <v>76268.19</v>
      </c>
      <c r="H86" s="51">
        <f>H87+H95</f>
        <v>21500</v>
      </c>
      <c r="I86" s="51"/>
      <c r="J86" s="156">
        <f>J87+J95</f>
        <v>25703.010000000002</v>
      </c>
      <c r="K86" s="154">
        <f t="shared" si="2"/>
        <v>33.700825993117185</v>
      </c>
      <c r="L86" s="154">
        <f t="shared" si="3"/>
        <v>119.54888372093025</v>
      </c>
    </row>
    <row r="87" spans="2:12" x14ac:dyDescent="0.35">
      <c r="B87" s="10"/>
      <c r="C87" s="10">
        <v>42</v>
      </c>
      <c r="D87" s="10"/>
      <c r="E87" s="10">
        <v>42</v>
      </c>
      <c r="F87" s="19" t="s">
        <v>119</v>
      </c>
      <c r="G87" s="162">
        <f>G88+G94</f>
        <v>0</v>
      </c>
      <c r="H87" s="4">
        <f>H88+H94</f>
        <v>21500</v>
      </c>
      <c r="I87" s="5"/>
      <c r="J87" s="155">
        <f>J88+J94</f>
        <v>15203.26</v>
      </c>
      <c r="K87" s="151" t="e">
        <f t="shared" si="2"/>
        <v>#DIV/0!</v>
      </c>
      <c r="L87" s="151">
        <f t="shared" si="3"/>
        <v>70.712837209302322</v>
      </c>
    </row>
    <row r="88" spans="2:12" x14ac:dyDescent="0.35">
      <c r="B88" s="10"/>
      <c r="C88" s="10"/>
      <c r="D88" s="7">
        <v>422</v>
      </c>
      <c r="E88" s="7">
        <v>422</v>
      </c>
      <c r="F88" s="7" t="s">
        <v>120</v>
      </c>
      <c r="G88" s="162">
        <f>SUM(G89:G93)</f>
        <v>0</v>
      </c>
      <c r="H88" s="4">
        <v>21500</v>
      </c>
      <c r="I88" s="5"/>
      <c r="J88" s="155">
        <f>SUM(J89:J93)</f>
        <v>15059.81</v>
      </c>
      <c r="K88" s="151" t="e">
        <f t="shared" si="2"/>
        <v>#DIV/0!</v>
      </c>
      <c r="L88" s="151">
        <f t="shared" si="3"/>
        <v>70.045627906976733</v>
      </c>
    </row>
    <row r="89" spans="2:12" x14ac:dyDescent="0.35">
      <c r="B89" s="10"/>
      <c r="C89" s="10"/>
      <c r="D89" s="7"/>
      <c r="E89" s="7">
        <v>4221</v>
      </c>
      <c r="F89" s="7" t="s">
        <v>121</v>
      </c>
      <c r="G89" s="162">
        <v>0</v>
      </c>
      <c r="H89" s="4"/>
      <c r="I89" s="5"/>
      <c r="J89" s="155">
        <v>12360.84</v>
      </c>
      <c r="K89" s="151" t="e">
        <f t="shared" si="2"/>
        <v>#DIV/0!</v>
      </c>
      <c r="L89" s="151"/>
    </row>
    <row r="90" spans="2:12" x14ac:dyDescent="0.35">
      <c r="B90" s="10"/>
      <c r="C90" s="10"/>
      <c r="D90" s="7"/>
      <c r="E90" s="7">
        <v>4222</v>
      </c>
      <c r="F90" s="7" t="s">
        <v>241</v>
      </c>
      <c r="G90" s="162">
        <v>0</v>
      </c>
      <c r="H90" s="4"/>
      <c r="I90" s="5"/>
      <c r="J90" s="155"/>
      <c r="K90" s="151" t="e">
        <f t="shared" si="2"/>
        <v>#DIV/0!</v>
      </c>
      <c r="L90" s="151"/>
    </row>
    <row r="91" spans="2:12" x14ac:dyDescent="0.35">
      <c r="B91" s="10"/>
      <c r="C91" s="10"/>
      <c r="D91" s="7"/>
      <c r="E91" s="7">
        <v>4223</v>
      </c>
      <c r="F91" s="175" t="s">
        <v>122</v>
      </c>
      <c r="G91" s="162">
        <v>0</v>
      </c>
      <c r="H91" s="4"/>
      <c r="I91" s="5"/>
      <c r="J91" s="155"/>
      <c r="K91" s="151" t="e">
        <f t="shared" si="2"/>
        <v>#DIV/0!</v>
      </c>
      <c r="L91" s="151"/>
    </row>
    <row r="92" spans="2:12" x14ac:dyDescent="0.35">
      <c r="B92" s="10"/>
      <c r="C92" s="10"/>
      <c r="D92" s="7"/>
      <c r="E92" s="7">
        <v>4225</v>
      </c>
      <c r="F92" s="7" t="s">
        <v>123</v>
      </c>
      <c r="G92" s="162"/>
      <c r="H92" s="4"/>
      <c r="I92" s="5"/>
      <c r="J92" s="155"/>
      <c r="K92" s="151" t="e">
        <f t="shared" si="2"/>
        <v>#DIV/0!</v>
      </c>
      <c r="L92" s="151"/>
    </row>
    <row r="93" spans="2:12" x14ac:dyDescent="0.35">
      <c r="B93" s="10"/>
      <c r="C93" s="10"/>
      <c r="D93" s="7"/>
      <c r="E93" s="7">
        <v>4227</v>
      </c>
      <c r="F93" s="7" t="s">
        <v>124</v>
      </c>
      <c r="G93" s="162"/>
      <c r="H93" s="4"/>
      <c r="I93" s="5"/>
      <c r="J93" s="155">
        <v>2698.97</v>
      </c>
      <c r="K93" s="151" t="e">
        <f t="shared" si="2"/>
        <v>#DIV/0!</v>
      </c>
      <c r="L93" s="151"/>
    </row>
    <row r="94" spans="2:12" x14ac:dyDescent="0.35">
      <c r="B94" s="10"/>
      <c r="C94" s="10"/>
      <c r="D94" s="7">
        <v>424</v>
      </c>
      <c r="E94" s="7">
        <v>4241</v>
      </c>
      <c r="F94" s="7" t="s">
        <v>125</v>
      </c>
      <c r="G94" s="162"/>
      <c r="H94" s="4"/>
      <c r="I94" s="5"/>
      <c r="J94" s="155">
        <v>143.44999999999999</v>
      </c>
      <c r="K94" s="151" t="e">
        <f t="shared" si="2"/>
        <v>#DIV/0!</v>
      </c>
      <c r="L94" s="151"/>
    </row>
    <row r="95" spans="2:12" x14ac:dyDescent="0.35">
      <c r="B95" s="10"/>
      <c r="C95" s="10">
        <v>45</v>
      </c>
      <c r="D95" s="7">
        <v>451</v>
      </c>
      <c r="E95" s="7">
        <v>451</v>
      </c>
      <c r="F95" s="7" t="s">
        <v>126</v>
      </c>
      <c r="G95" s="162">
        <v>76268.19</v>
      </c>
      <c r="H95" s="4"/>
      <c r="I95" s="5"/>
      <c r="J95" s="155">
        <v>10499.75</v>
      </c>
      <c r="K95" s="151">
        <f t="shared" si="2"/>
        <v>13.766879743704418</v>
      </c>
      <c r="L95" s="151" t="e">
        <f t="shared" si="3"/>
        <v>#DIV/0!</v>
      </c>
    </row>
    <row r="96" spans="2:12" x14ac:dyDescent="0.35">
      <c r="B96" s="10"/>
      <c r="C96" s="10" t="s">
        <v>15</v>
      </c>
      <c r="D96" s="7"/>
      <c r="E96" s="7"/>
      <c r="F96" s="7"/>
      <c r="G96" s="162"/>
      <c r="H96" s="4"/>
      <c r="I96" s="5"/>
      <c r="J96" s="155"/>
      <c r="K96" s="151"/>
      <c r="L96" s="151"/>
    </row>
  </sheetData>
  <protectedRanges>
    <protectedRange algorithmName="SHA-512" hashValue="R8frfBQ/MhInQYm+jLEgMwgPwCkrGPIUaxyIFLRSCn/+fIsUU6bmJDax/r7gTh2PEAEvgODYwg0rRRjqSM/oww==" saltValue="tbZzHO5lCNHCDH5y3XGZag==" spinCount="100000" sqref="G14:G15" name="Range1_3"/>
    <protectedRange algorithmName="SHA-512" hashValue="R8frfBQ/MhInQYm+jLEgMwgPwCkrGPIUaxyIFLRSCn/+fIsUU6bmJDax/r7gTh2PEAEvgODYwg0rRRjqSM/oww==" saltValue="tbZzHO5lCNHCDH5y3XGZag==" spinCount="100000" sqref="F91" name="Range1_4"/>
  </protectedRanges>
  <mergeCells count="7">
    <mergeCell ref="B4:L4"/>
    <mergeCell ref="B2:L2"/>
    <mergeCell ref="B34:F34"/>
    <mergeCell ref="B35:F35"/>
    <mergeCell ref="B8:F8"/>
    <mergeCell ref="B9:F9"/>
    <mergeCell ref="B6:L6"/>
  </mergeCells>
  <conditionalFormatting sqref="G14:G15">
    <cfRule type="cellIs" dxfId="0" priority="1" operator="lessThan">
      <formula>-0.001</formula>
    </cfRule>
  </conditionalFormatting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3"/>
  <sheetViews>
    <sheetView zoomScaleNormal="100" workbookViewId="0">
      <selection activeCell="D24" sqref="D24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215" t="s">
        <v>33</v>
      </c>
      <c r="C2" s="215"/>
      <c r="D2" s="215"/>
      <c r="E2" s="215"/>
      <c r="F2" s="215"/>
      <c r="G2" s="215"/>
      <c r="H2" s="215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246</v>
      </c>
      <c r="D4" s="29" t="s">
        <v>245</v>
      </c>
      <c r="E4" s="29" t="s">
        <v>64</v>
      </c>
      <c r="F4" s="29" t="s">
        <v>247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x14ac:dyDescent="0.35">
      <c r="B6" s="6" t="s">
        <v>0</v>
      </c>
      <c r="C6" s="51">
        <f>C7+C9+C11+C13+C17</f>
        <v>1035957.7200000001</v>
      </c>
      <c r="D6" s="51">
        <f>D7+D9+D11+D13+D17</f>
        <v>2242302</v>
      </c>
      <c r="E6" s="52">
        <f t="shared" ref="E6" si="0">SUM(E7:E14)</f>
        <v>0</v>
      </c>
      <c r="F6" s="156">
        <f>F7+F9+F11+F13+F17</f>
        <v>1120621.72</v>
      </c>
      <c r="G6" s="158">
        <f>F6/C6*100</f>
        <v>108.17253429995193</v>
      </c>
      <c r="H6" s="158">
        <f>F6/D6*100</f>
        <v>49.976395686218893</v>
      </c>
    </row>
    <row r="7" spans="2:8" x14ac:dyDescent="0.35">
      <c r="B7" s="19" t="s">
        <v>31</v>
      </c>
      <c r="C7" s="4">
        <f>C8</f>
        <v>81873.78</v>
      </c>
      <c r="D7" s="4">
        <f>D8</f>
        <v>8750</v>
      </c>
      <c r="E7" s="4"/>
      <c r="F7" s="155">
        <f>F8</f>
        <v>7114</v>
      </c>
      <c r="G7" s="158">
        <f t="shared" ref="G7:G24" si="1">F7/C7*100</f>
        <v>8.6889844343329461</v>
      </c>
      <c r="H7" s="158">
        <f t="shared" ref="H7:H24" si="2">F7/D7*100</f>
        <v>81.30285714285715</v>
      </c>
    </row>
    <row r="8" spans="2:8" x14ac:dyDescent="0.35">
      <c r="B8" s="48" t="s">
        <v>83</v>
      </c>
      <c r="C8" s="4">
        <f>'Račun fin prema izvorima f'!C7</f>
        <v>81873.78</v>
      </c>
      <c r="D8" s="4">
        <f>D22</f>
        <v>8750</v>
      </c>
      <c r="E8" s="4"/>
      <c r="F8" s="155">
        <f>'Račun fin prema izvorima f'!F7</f>
        <v>7114</v>
      </c>
      <c r="G8" s="158">
        <f t="shared" si="1"/>
        <v>8.6889844343329461</v>
      </c>
      <c r="H8" s="158">
        <f t="shared" si="2"/>
        <v>81.30285714285715</v>
      </c>
    </row>
    <row r="9" spans="2:8" x14ac:dyDescent="0.35">
      <c r="B9" s="49" t="s">
        <v>29</v>
      </c>
      <c r="C9" s="4">
        <f>C10</f>
        <v>1491.76</v>
      </c>
      <c r="D9" s="4">
        <f>D10</f>
        <v>64000</v>
      </c>
      <c r="E9" s="4"/>
      <c r="F9" s="155">
        <f>F10</f>
        <v>1791</v>
      </c>
      <c r="G9" s="158">
        <f t="shared" si="1"/>
        <v>120.05952700166247</v>
      </c>
      <c r="H9" s="158">
        <f t="shared" si="2"/>
        <v>2.7984374999999999</v>
      </c>
    </row>
    <row r="10" spans="2:8" x14ac:dyDescent="0.35">
      <c r="B10" s="49" t="s">
        <v>84</v>
      </c>
      <c r="C10" s="4">
        <f>'Račun fin prema izvorima f'!C8</f>
        <v>1491.76</v>
      </c>
      <c r="D10" s="4">
        <f>D24</f>
        <v>64000</v>
      </c>
      <c r="E10" s="4"/>
      <c r="F10" s="155">
        <f>'Račun fin prema izvorima f'!F8</f>
        <v>1791</v>
      </c>
      <c r="G10" s="158">
        <f t="shared" si="1"/>
        <v>120.05952700166247</v>
      </c>
      <c r="H10" s="158">
        <f t="shared" si="2"/>
        <v>2.7984374999999999</v>
      </c>
    </row>
    <row r="11" spans="2:8" x14ac:dyDescent="0.35">
      <c r="B11" s="19" t="s">
        <v>85</v>
      </c>
      <c r="C11" s="4">
        <f>C12</f>
        <v>84384.5</v>
      </c>
      <c r="D11" s="4">
        <f>D12</f>
        <v>151290</v>
      </c>
      <c r="E11" s="5"/>
      <c r="F11" s="155">
        <f>F12</f>
        <v>118811</v>
      </c>
      <c r="G11" s="158">
        <f t="shared" si="1"/>
        <v>140.79718431702503</v>
      </c>
      <c r="H11" s="158">
        <f t="shared" si="2"/>
        <v>78.531958490316612</v>
      </c>
    </row>
    <row r="12" spans="2:8" x14ac:dyDescent="0.35">
      <c r="B12" s="50" t="s">
        <v>73</v>
      </c>
      <c r="C12" s="4">
        <f>'Račun fin prema izvorima f'!C9</f>
        <v>84384.5</v>
      </c>
      <c r="D12" s="4">
        <f>D26</f>
        <v>151290</v>
      </c>
      <c r="E12" s="5"/>
      <c r="F12" s="155">
        <f>'Račun fin prema izvorima f'!F9</f>
        <v>118811</v>
      </c>
      <c r="G12" s="158">
        <f t="shared" si="1"/>
        <v>140.79718431702503</v>
      </c>
      <c r="H12" s="158">
        <f t="shared" si="2"/>
        <v>78.531958490316612</v>
      </c>
    </row>
    <row r="13" spans="2:8" x14ac:dyDescent="0.35">
      <c r="B13" s="19" t="s">
        <v>86</v>
      </c>
      <c r="C13" s="4">
        <f>SUM(C14:C16)</f>
        <v>861064.52</v>
      </c>
      <c r="D13" s="4">
        <f>SUM(D14:D16)</f>
        <v>2008262</v>
      </c>
      <c r="E13" s="5"/>
      <c r="F13" s="155">
        <f>SUM(F14:F16)</f>
        <v>985546</v>
      </c>
      <c r="G13" s="158">
        <f t="shared" si="1"/>
        <v>114.45669599764719</v>
      </c>
      <c r="H13" s="158">
        <f t="shared" si="2"/>
        <v>49.074572939188215</v>
      </c>
    </row>
    <row r="14" spans="2:8" x14ac:dyDescent="0.35">
      <c r="B14" s="50" t="s">
        <v>87</v>
      </c>
      <c r="C14" s="4">
        <f>'Račun fin prema izvorima f'!C10</f>
        <v>0</v>
      </c>
      <c r="D14" s="4">
        <f>D28</f>
        <v>0</v>
      </c>
      <c r="E14" s="5"/>
      <c r="F14" s="155">
        <f>'Račun fin prema izvorima f'!F10</f>
        <v>0</v>
      </c>
      <c r="G14" s="158" t="e">
        <f t="shared" si="1"/>
        <v>#DIV/0!</v>
      </c>
      <c r="H14" s="158" t="e">
        <f t="shared" si="2"/>
        <v>#DIV/0!</v>
      </c>
    </row>
    <row r="15" spans="2:8" x14ac:dyDescent="0.35">
      <c r="B15" s="19" t="s">
        <v>88</v>
      </c>
      <c r="C15" s="4">
        <f>'Račun fin prema izvorima f'!C11</f>
        <v>854592.88</v>
      </c>
      <c r="D15" s="4">
        <f>D29</f>
        <v>1964362</v>
      </c>
      <c r="E15" s="5">
        <f t="shared" ref="E15" si="3">SUM(E16:E24)</f>
        <v>0</v>
      </c>
      <c r="F15" s="159">
        <f>'Račun fin prema izvorima f'!F11</f>
        <v>937294.29</v>
      </c>
      <c r="G15" s="158">
        <f t="shared" si="1"/>
        <v>109.67728750560151</v>
      </c>
      <c r="H15" s="158">
        <f t="shared" si="2"/>
        <v>47.714947143143675</v>
      </c>
    </row>
    <row r="16" spans="2:8" ht="15.75" customHeight="1" x14ac:dyDescent="0.35">
      <c r="B16" s="19" t="s">
        <v>89</v>
      </c>
      <c r="C16" s="4">
        <f>'Račun fin prema izvorima f'!C12</f>
        <v>6471.64</v>
      </c>
      <c r="D16" s="4">
        <f>D30</f>
        <v>43900</v>
      </c>
      <c r="E16" s="5"/>
      <c r="F16" s="155">
        <f>'Račun fin prema izvorima f'!F12</f>
        <v>48251.71</v>
      </c>
      <c r="G16" s="158">
        <f t="shared" si="1"/>
        <v>745.5870536680037</v>
      </c>
      <c r="H16" s="158">
        <f t="shared" si="2"/>
        <v>109.91277904328018</v>
      </c>
    </row>
    <row r="17" spans="2:8" ht="15.75" customHeight="1" x14ac:dyDescent="0.35">
      <c r="B17" s="19" t="s">
        <v>90</v>
      </c>
      <c r="C17" s="4">
        <f>C18</f>
        <v>7143.16</v>
      </c>
      <c r="D17" s="4">
        <f>D18</f>
        <v>10000</v>
      </c>
      <c r="E17" s="4"/>
      <c r="F17" s="155">
        <f>F18</f>
        <v>7359.72</v>
      </c>
      <c r="G17" s="158">
        <f t="shared" si="1"/>
        <v>103.0317114554343</v>
      </c>
      <c r="H17" s="158">
        <f t="shared" si="2"/>
        <v>73.597200000000001</v>
      </c>
    </row>
    <row r="18" spans="2:8" x14ac:dyDescent="0.35">
      <c r="B18" s="48" t="s">
        <v>91</v>
      </c>
      <c r="C18" s="4">
        <f>'Račun fin prema izvorima f'!C13</f>
        <v>7143.16</v>
      </c>
      <c r="D18" s="4">
        <f>D32</f>
        <v>10000</v>
      </c>
      <c r="E18" s="4"/>
      <c r="F18" s="155">
        <f>'Račun fin prema izvorima f'!F13</f>
        <v>7359.72</v>
      </c>
      <c r="G18" s="158">
        <f t="shared" si="1"/>
        <v>103.0317114554343</v>
      </c>
      <c r="H18" s="158">
        <f t="shared" si="2"/>
        <v>73.597200000000001</v>
      </c>
    </row>
    <row r="19" spans="2:8" x14ac:dyDescent="0.35">
      <c r="B19" s="48"/>
      <c r="C19" s="4"/>
      <c r="D19" s="4"/>
      <c r="E19" s="4"/>
      <c r="F19" s="155"/>
      <c r="G19" s="158"/>
      <c r="H19" s="158"/>
    </row>
    <row r="20" spans="2:8" x14ac:dyDescent="0.35">
      <c r="B20" s="54" t="s">
        <v>1</v>
      </c>
      <c r="C20" s="51">
        <f>C21+C23+C25+C27+C31</f>
        <v>1030949.4200000002</v>
      </c>
      <c r="D20" s="51">
        <f>D21+D23+D25+D27+D31</f>
        <v>2242302</v>
      </c>
      <c r="E20" s="51"/>
      <c r="F20" s="156">
        <f>F21+F23+F25+F27+F31</f>
        <v>1230972.26</v>
      </c>
      <c r="G20" s="160">
        <f t="shared" si="1"/>
        <v>119.40180925655885</v>
      </c>
      <c r="H20" s="160">
        <f t="shared" si="2"/>
        <v>54.897701558487668</v>
      </c>
    </row>
    <row r="21" spans="2:8" x14ac:dyDescent="0.35">
      <c r="B21" s="49" t="s">
        <v>31</v>
      </c>
      <c r="C21" s="4">
        <f>C22</f>
        <v>81873.78</v>
      </c>
      <c r="D21" s="4">
        <f>D22</f>
        <v>8750</v>
      </c>
      <c r="E21" s="4"/>
      <c r="F21" s="155">
        <f>F22</f>
        <v>7114</v>
      </c>
      <c r="G21" s="158">
        <f t="shared" si="1"/>
        <v>8.6889844343329461</v>
      </c>
      <c r="H21" s="158">
        <f t="shared" si="2"/>
        <v>81.30285714285715</v>
      </c>
    </row>
    <row r="22" spans="2:8" x14ac:dyDescent="0.35">
      <c r="B22" s="19" t="s">
        <v>83</v>
      </c>
      <c r="C22" s="4">
        <f>'Račun fin prema izvorima f'!C16</f>
        <v>81873.78</v>
      </c>
      <c r="D22" s="4">
        <f>'Račun fin prema izvorima f'!D16</f>
        <v>8750</v>
      </c>
      <c r="E22" s="5"/>
      <c r="F22" s="155">
        <f>'Račun fin prema izvorima f'!F16</f>
        <v>7114</v>
      </c>
      <c r="G22" s="158">
        <f t="shared" si="1"/>
        <v>8.6889844343329461</v>
      </c>
      <c r="H22" s="158">
        <f t="shared" si="2"/>
        <v>81.30285714285715</v>
      </c>
    </row>
    <row r="23" spans="2:8" x14ac:dyDescent="0.35">
      <c r="B23" s="50" t="s">
        <v>29</v>
      </c>
      <c r="C23" s="4">
        <f>C24</f>
        <v>1476.24</v>
      </c>
      <c r="D23" s="4">
        <f>D24</f>
        <v>64000</v>
      </c>
      <c r="E23" s="5"/>
      <c r="F23" s="155">
        <f>F24</f>
        <v>1533.31</v>
      </c>
      <c r="G23" s="158">
        <f t="shared" si="1"/>
        <v>103.86590256326885</v>
      </c>
      <c r="H23" s="158">
        <f t="shared" si="2"/>
        <v>2.3957968749999998</v>
      </c>
    </row>
    <row r="24" spans="2:8" x14ac:dyDescent="0.35">
      <c r="B24" s="19" t="s">
        <v>84</v>
      </c>
      <c r="C24" s="4">
        <f>'Račun fin prema izvorima f'!C17</f>
        <v>1476.24</v>
      </c>
      <c r="D24" s="4">
        <f>'Račun fin prema izvorima f'!D17</f>
        <v>64000</v>
      </c>
      <c r="E24" s="5"/>
      <c r="F24" s="155">
        <f>'Račun fin prema izvorima f'!F17</f>
        <v>1533.31</v>
      </c>
      <c r="G24" s="158">
        <f t="shared" si="1"/>
        <v>103.86590256326885</v>
      </c>
      <c r="H24" s="158">
        <f t="shared" si="2"/>
        <v>2.3957968749999998</v>
      </c>
    </row>
    <row r="25" spans="2:8" x14ac:dyDescent="0.35">
      <c r="B25" s="50" t="s">
        <v>85</v>
      </c>
      <c r="C25" s="61">
        <f>C26</f>
        <v>84384.59</v>
      </c>
      <c r="D25" s="4">
        <f>D26</f>
        <v>151290</v>
      </c>
      <c r="E25" s="5"/>
      <c r="F25" s="155">
        <f>F26</f>
        <v>118810.77</v>
      </c>
      <c r="G25" s="158">
        <f t="shared" ref="G25:G32" si="4">F25/C25*100</f>
        <v>140.79676158881617</v>
      </c>
      <c r="H25" s="158">
        <f t="shared" ref="H25:H32" si="5">F25/D25*100</f>
        <v>78.531806464406102</v>
      </c>
    </row>
    <row r="26" spans="2:8" x14ac:dyDescent="0.35">
      <c r="B26" s="10" t="s">
        <v>92</v>
      </c>
      <c r="C26" s="61">
        <f>'Račun fin prema izvorima f'!C18</f>
        <v>84384.59</v>
      </c>
      <c r="D26" s="4">
        <f>'Račun fin prema izvorima f'!D18</f>
        <v>151290</v>
      </c>
      <c r="E26" s="5"/>
      <c r="F26" s="155">
        <f>'Račun fin prema izvorima f'!F18</f>
        <v>118810.77</v>
      </c>
      <c r="G26" s="158">
        <f t="shared" si="4"/>
        <v>140.79676158881617</v>
      </c>
      <c r="H26" s="158">
        <f t="shared" si="5"/>
        <v>78.531806464406102</v>
      </c>
    </row>
    <row r="27" spans="2:8" x14ac:dyDescent="0.35">
      <c r="B27" s="25" t="s">
        <v>86</v>
      </c>
      <c r="C27" s="62">
        <f>SUM(C28:C30)</f>
        <v>856857.88000000012</v>
      </c>
      <c r="D27" s="66">
        <f>SUM(D28:D30)</f>
        <v>2008262</v>
      </c>
      <c r="E27" s="25"/>
      <c r="F27" s="155">
        <f>SUM(F28:F30)</f>
        <v>1098671.5</v>
      </c>
      <c r="G27" s="158">
        <f t="shared" si="4"/>
        <v>128.22097172053782</v>
      </c>
      <c r="H27" s="158">
        <f t="shared" si="5"/>
        <v>54.707577995301413</v>
      </c>
    </row>
    <row r="28" spans="2:8" x14ac:dyDescent="0.35">
      <c r="B28" s="25" t="s">
        <v>87</v>
      </c>
      <c r="C28" s="59">
        <f>'Račun fin prema izvorima f'!C19</f>
        <v>0</v>
      </c>
      <c r="D28" s="66">
        <f>'Račun fin prema izvorima f'!D10</f>
        <v>0</v>
      </c>
      <c r="E28" s="25"/>
      <c r="F28" s="155">
        <f>'Račun fin prema izvorima f'!F10</f>
        <v>0</v>
      </c>
      <c r="G28" s="158" t="e">
        <f t="shared" si="4"/>
        <v>#DIV/0!</v>
      </c>
      <c r="H28" s="158" t="e">
        <f t="shared" si="5"/>
        <v>#DIV/0!</v>
      </c>
    </row>
    <row r="29" spans="2:8" x14ac:dyDescent="0.35">
      <c r="B29" s="25" t="s">
        <v>88</v>
      </c>
      <c r="C29" s="63">
        <f>'Račun fin prema izvorima f'!C20</f>
        <v>850391.49000000011</v>
      </c>
      <c r="D29" s="65">
        <f>'Račun fin prema izvorima f'!D20</f>
        <v>1964362</v>
      </c>
      <c r="E29" s="64"/>
      <c r="F29" s="155">
        <f>'Račun fin prema izvorima f'!F20</f>
        <v>1086483.5</v>
      </c>
      <c r="G29" s="158">
        <f t="shared" si="4"/>
        <v>127.76274372171808</v>
      </c>
      <c r="H29" s="158">
        <f t="shared" si="5"/>
        <v>55.309739243581376</v>
      </c>
    </row>
    <row r="30" spans="2:8" x14ac:dyDescent="0.35">
      <c r="B30" s="25" t="s">
        <v>89</v>
      </c>
      <c r="C30" s="63">
        <f>'Račun fin prema izvorima f'!C21</f>
        <v>6466.3900000000012</v>
      </c>
      <c r="D30" s="65">
        <f>'Račun fin prema izvorima f'!D21</f>
        <v>43900</v>
      </c>
      <c r="E30" s="64"/>
      <c r="F30" s="155">
        <f>'Račun fin prema izvorima f'!F21</f>
        <v>12188</v>
      </c>
      <c r="G30" s="158">
        <f t="shared" si="4"/>
        <v>188.48229073718099</v>
      </c>
      <c r="H30" s="158">
        <f t="shared" si="5"/>
        <v>27.763097949886106</v>
      </c>
    </row>
    <row r="31" spans="2:8" x14ac:dyDescent="0.35">
      <c r="B31" s="25" t="s">
        <v>90</v>
      </c>
      <c r="C31" s="63">
        <f>C32</f>
        <v>6356.93</v>
      </c>
      <c r="D31" s="65">
        <f>D32</f>
        <v>10000</v>
      </c>
      <c r="E31" s="64"/>
      <c r="F31" s="155">
        <f>F32</f>
        <v>4842.68</v>
      </c>
      <c r="G31" s="158">
        <f t="shared" si="4"/>
        <v>76.179539494693188</v>
      </c>
      <c r="H31" s="158">
        <f t="shared" si="5"/>
        <v>48.4268</v>
      </c>
    </row>
    <row r="32" spans="2:8" x14ac:dyDescent="0.35">
      <c r="B32" s="25" t="s">
        <v>91</v>
      </c>
      <c r="C32" s="63">
        <f>'Račun fin prema izvorima f'!C22</f>
        <v>6356.93</v>
      </c>
      <c r="D32" s="65">
        <f>'Račun fin prema izvorima f'!D22</f>
        <v>10000</v>
      </c>
      <c r="E32" s="64"/>
      <c r="F32" s="155">
        <f>'Račun fin prema izvorima f'!F22</f>
        <v>4842.68</v>
      </c>
      <c r="G32" s="158">
        <f t="shared" si="4"/>
        <v>76.179539494693188</v>
      </c>
      <c r="H32" s="158">
        <f t="shared" si="5"/>
        <v>48.4268</v>
      </c>
    </row>
    <row r="33" spans="2:8" x14ac:dyDescent="0.35">
      <c r="B33" s="25"/>
      <c r="C33" s="63"/>
      <c r="D33" s="63"/>
      <c r="E33" s="64"/>
      <c r="F33" s="64"/>
      <c r="G33" s="25"/>
      <c r="H33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zoomScaleNormal="100" workbookViewId="0">
      <selection activeCell="F5" sqref="F5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215" t="s">
        <v>40</v>
      </c>
      <c r="C2" s="215"/>
      <c r="D2" s="215"/>
      <c r="E2" s="215"/>
      <c r="F2" s="215"/>
      <c r="G2" s="215"/>
      <c r="H2" s="215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246</v>
      </c>
      <c r="D4" s="29" t="s">
        <v>245</v>
      </c>
      <c r="E4" s="29" t="s">
        <v>64</v>
      </c>
      <c r="F4" s="29" t="s">
        <v>247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ht="15.75" customHeight="1" x14ac:dyDescent="0.35">
      <c r="B6" s="6" t="s">
        <v>7</v>
      </c>
      <c r="C6" s="51">
        <f>C7</f>
        <v>1030949.4200000002</v>
      </c>
      <c r="D6" s="51">
        <f>D7</f>
        <v>2242302</v>
      </c>
      <c r="E6" s="52"/>
      <c r="F6" s="156">
        <f>F7</f>
        <v>1230972.26</v>
      </c>
      <c r="G6" s="160">
        <f>F6/C6*100</f>
        <v>119.40180925655885</v>
      </c>
      <c r="H6" s="160">
        <f>F6/D6*100</f>
        <v>54.897701558487668</v>
      </c>
    </row>
    <row r="7" spans="2:8" ht="15.75" customHeight="1" x14ac:dyDescent="0.35">
      <c r="B7" s="6" t="s">
        <v>79</v>
      </c>
      <c r="C7" s="4">
        <f>C8</f>
        <v>1030949.4200000002</v>
      </c>
      <c r="D7" s="4">
        <f>D8</f>
        <v>2242302</v>
      </c>
      <c r="E7" s="4"/>
      <c r="F7" s="155">
        <f>F8</f>
        <v>1230972.26</v>
      </c>
      <c r="G7" s="158">
        <f t="shared" ref="G7:G8" si="0">F7/C7*100</f>
        <v>119.40180925655885</v>
      </c>
      <c r="H7" s="158">
        <f t="shared" ref="H7:H8" si="1">F7/D7*100</f>
        <v>54.897701558487668</v>
      </c>
    </row>
    <row r="8" spans="2:8" x14ac:dyDescent="0.35">
      <c r="B8" s="12" t="s">
        <v>149</v>
      </c>
      <c r="C8" s="4">
        <f>'Račun fin prema izvorima f'!C15</f>
        <v>1030949.4200000002</v>
      </c>
      <c r="D8" s="4">
        <f>'Račun fin prema izvorima f'!D15</f>
        <v>2242302</v>
      </c>
      <c r="E8" s="4"/>
      <c r="F8" s="155">
        <f>'Račun fin prema izvorima f'!F15</f>
        <v>1230972.26</v>
      </c>
      <c r="G8" s="158">
        <f t="shared" si="0"/>
        <v>119.40180925655885</v>
      </c>
      <c r="H8" s="158">
        <f t="shared" si="1"/>
        <v>54.897701558487668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A7" workbookViewId="0">
      <selection activeCell="I21" sqref="I21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36328125" customWidth="1"/>
    <col min="11" max="12" width="15.63281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.65" customHeight="1" x14ac:dyDescent="0.35">
      <c r="B3" s="232" t="s">
        <v>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2:12" ht="18" customHeight="1" x14ac:dyDescent="0.35">
      <c r="B4" s="232" t="s">
        <v>34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2:12" ht="15.75" customHeight="1" x14ac:dyDescent="0.35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2" ht="18" x14ac:dyDescent="0.35"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</row>
    <row r="7" spans="2:12" ht="29.25" customHeight="1" x14ac:dyDescent="0.35">
      <c r="B7" s="226" t="s">
        <v>6</v>
      </c>
      <c r="C7" s="227"/>
      <c r="D7" s="227"/>
      <c r="E7" s="227"/>
      <c r="F7" s="228"/>
      <c r="G7" s="31" t="s">
        <v>62</v>
      </c>
      <c r="H7" s="31" t="s">
        <v>63</v>
      </c>
      <c r="I7" s="31" t="s">
        <v>64</v>
      </c>
      <c r="J7" s="31" t="s">
        <v>65</v>
      </c>
      <c r="K7" s="31" t="s">
        <v>42</v>
      </c>
      <c r="L7" s="31" t="s">
        <v>42</v>
      </c>
    </row>
    <row r="8" spans="2:12" s="24" customFormat="1" ht="10.5" x14ac:dyDescent="0.25">
      <c r="B8" s="229">
        <v>1</v>
      </c>
      <c r="C8" s="230"/>
      <c r="D8" s="230"/>
      <c r="E8" s="230"/>
      <c r="F8" s="231"/>
      <c r="G8" s="32">
        <v>2</v>
      </c>
      <c r="H8" s="32">
        <v>3</v>
      </c>
      <c r="I8" s="32">
        <v>4</v>
      </c>
      <c r="J8" s="32">
        <v>5</v>
      </c>
      <c r="K8" s="32" t="s">
        <v>18</v>
      </c>
      <c r="L8" s="32" t="s">
        <v>19</v>
      </c>
    </row>
    <row r="9" spans="2:12" ht="26" x14ac:dyDescent="0.35">
      <c r="B9" s="6">
        <v>8</v>
      </c>
      <c r="C9" s="6"/>
      <c r="D9" s="6"/>
      <c r="E9" s="6"/>
      <c r="F9" s="6" t="s">
        <v>8</v>
      </c>
      <c r="G9" s="4"/>
      <c r="H9" s="4"/>
      <c r="I9" s="4"/>
      <c r="J9" s="25"/>
      <c r="K9" s="25"/>
      <c r="L9" s="25"/>
    </row>
    <row r="10" spans="2:12" x14ac:dyDescent="0.3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5"/>
      <c r="K10" s="25"/>
      <c r="L10" s="25"/>
    </row>
    <row r="11" spans="2:12" ht="50" x14ac:dyDescent="0.35">
      <c r="B11" s="7"/>
      <c r="C11" s="7"/>
      <c r="D11" s="7">
        <v>841</v>
      </c>
      <c r="E11" s="7"/>
      <c r="F11" s="26" t="s">
        <v>35</v>
      </c>
      <c r="G11" s="4"/>
      <c r="H11" s="4"/>
      <c r="I11" s="4"/>
      <c r="J11" s="25"/>
      <c r="K11" s="25"/>
      <c r="L11" s="25"/>
    </row>
    <row r="12" spans="2:12" ht="25" x14ac:dyDescent="0.35">
      <c r="B12" s="7"/>
      <c r="C12" s="7"/>
      <c r="D12" s="7"/>
      <c r="E12" s="7">
        <v>8413</v>
      </c>
      <c r="F12" s="26" t="s">
        <v>36</v>
      </c>
      <c r="G12" s="4"/>
      <c r="H12" s="4"/>
      <c r="I12" s="4"/>
      <c r="J12" s="25"/>
      <c r="K12" s="25"/>
      <c r="L12" s="25"/>
    </row>
    <row r="13" spans="2:12" x14ac:dyDescent="0.35">
      <c r="B13" s="7"/>
      <c r="C13" s="7"/>
      <c r="D13" s="7"/>
      <c r="E13" s="8" t="s">
        <v>24</v>
      </c>
      <c r="F13" s="12"/>
      <c r="G13" s="4"/>
      <c r="H13" s="4"/>
      <c r="I13" s="4"/>
      <c r="J13" s="25"/>
      <c r="K13" s="25"/>
      <c r="L13" s="25"/>
    </row>
    <row r="14" spans="2:12" ht="26" x14ac:dyDescent="0.35">
      <c r="B14" s="9">
        <v>5</v>
      </c>
      <c r="C14" s="9"/>
      <c r="D14" s="9"/>
      <c r="E14" s="9"/>
      <c r="F14" s="18" t="s">
        <v>9</v>
      </c>
      <c r="G14" s="4"/>
      <c r="H14" s="4"/>
      <c r="I14" s="4"/>
      <c r="J14" s="25"/>
      <c r="K14" s="25"/>
      <c r="L14" s="25"/>
    </row>
    <row r="15" spans="2:12" ht="25" x14ac:dyDescent="0.35">
      <c r="B15" s="10"/>
      <c r="C15" s="10">
        <v>54</v>
      </c>
      <c r="D15" s="10"/>
      <c r="E15" s="10"/>
      <c r="F15" s="19" t="s">
        <v>14</v>
      </c>
      <c r="G15" s="4"/>
      <c r="H15" s="4"/>
      <c r="I15" s="5"/>
      <c r="J15" s="25"/>
      <c r="K15" s="25"/>
      <c r="L15" s="25"/>
    </row>
    <row r="16" spans="2:12" ht="62.5" x14ac:dyDescent="0.35">
      <c r="B16" s="10"/>
      <c r="C16" s="10"/>
      <c r="D16" s="10">
        <v>541</v>
      </c>
      <c r="E16" s="26"/>
      <c r="F16" s="26" t="s">
        <v>37</v>
      </c>
      <c r="G16" s="4"/>
      <c r="H16" s="4"/>
      <c r="I16" s="5"/>
      <c r="J16" s="25"/>
      <c r="K16" s="25"/>
      <c r="L16" s="25"/>
    </row>
    <row r="17" spans="2:12" ht="37.5" x14ac:dyDescent="0.35">
      <c r="B17" s="10"/>
      <c r="C17" s="10"/>
      <c r="D17" s="10"/>
      <c r="E17" s="26">
        <v>5413</v>
      </c>
      <c r="F17" s="26" t="s">
        <v>38</v>
      </c>
      <c r="G17" s="4"/>
      <c r="H17" s="4"/>
      <c r="I17" s="5"/>
      <c r="J17" s="25"/>
      <c r="K17" s="25"/>
      <c r="L17" s="25"/>
    </row>
    <row r="18" spans="2:12" x14ac:dyDescent="0.35">
      <c r="B18" s="11"/>
      <c r="C18" s="9"/>
      <c r="D18" s="9"/>
      <c r="E18" s="9"/>
      <c r="F18" s="18" t="s">
        <v>24</v>
      </c>
      <c r="G18" s="4"/>
      <c r="H18" s="4"/>
      <c r="I18" s="4"/>
      <c r="J18" s="25"/>
      <c r="K18" s="25"/>
      <c r="L18" s="25"/>
    </row>
  </sheetData>
  <mergeCells count="4">
    <mergeCell ref="B7:F7"/>
    <mergeCell ref="B4:L4"/>
    <mergeCell ref="B8:F8"/>
    <mergeCell ref="B3:L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4"/>
  <sheetViews>
    <sheetView topLeftCell="A4" zoomScaleNormal="100" workbookViewId="0">
      <selection activeCell="E14" sqref="E14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215" t="s">
        <v>39</v>
      </c>
      <c r="C2" s="215"/>
      <c r="D2" s="215"/>
      <c r="E2" s="215"/>
      <c r="F2" s="215"/>
      <c r="G2" s="215"/>
      <c r="H2" s="215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246</v>
      </c>
      <c r="D4" s="29" t="s">
        <v>245</v>
      </c>
      <c r="E4" s="29" t="s">
        <v>64</v>
      </c>
      <c r="F4" s="29" t="s">
        <v>247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x14ac:dyDescent="0.35">
      <c r="B6" s="6" t="s">
        <v>71</v>
      </c>
      <c r="C6" s="51">
        <f>SUM(C7:C14)</f>
        <v>1035957.72</v>
      </c>
      <c r="D6" s="51">
        <f>SUM(D7:D13)</f>
        <v>2242302</v>
      </c>
      <c r="E6" s="52">
        <f>SUM(E7:E13)</f>
        <v>0</v>
      </c>
      <c r="F6" s="141">
        <f>SUM(F7:F13)</f>
        <v>1120621.72</v>
      </c>
      <c r="G6" s="142">
        <f>F6/C6*100</f>
        <v>108.17253429995193</v>
      </c>
      <c r="H6" s="142">
        <f>F6/D6*100</f>
        <v>49.976395686218893</v>
      </c>
    </row>
    <row r="7" spans="2:8" x14ac:dyDescent="0.35">
      <c r="B7" s="19" t="s">
        <v>30</v>
      </c>
      <c r="C7" s="4">
        <v>81873.78</v>
      </c>
      <c r="D7" s="4">
        <f>'Izvještaj po programskoj'!F8</f>
        <v>8750</v>
      </c>
      <c r="E7" s="4"/>
      <c r="F7" s="143">
        <v>7114</v>
      </c>
      <c r="G7" s="63">
        <f t="shared" ref="G7:G22" si="0">F7/C7*100</f>
        <v>8.6889844343329461</v>
      </c>
      <c r="H7" s="63">
        <f t="shared" ref="H7:H22" si="1">F7/D7*100</f>
        <v>81.30285714285715</v>
      </c>
    </row>
    <row r="8" spans="2:8" x14ac:dyDescent="0.35">
      <c r="B8" s="48" t="s">
        <v>72</v>
      </c>
      <c r="C8" s="4">
        <v>1491.76</v>
      </c>
      <c r="D8" s="4">
        <f>'Izvještaj po programskoj'!F9</f>
        <v>64000</v>
      </c>
      <c r="E8" s="4"/>
      <c r="F8" s="143">
        <v>1791</v>
      </c>
      <c r="G8" s="63">
        <f t="shared" si="0"/>
        <v>120.05952700166247</v>
      </c>
      <c r="H8" s="63">
        <f t="shared" si="1"/>
        <v>2.7984374999999999</v>
      </c>
    </row>
    <row r="9" spans="2:8" x14ac:dyDescent="0.35">
      <c r="B9" s="49" t="s">
        <v>73</v>
      </c>
      <c r="C9" s="4">
        <v>84384.5</v>
      </c>
      <c r="D9" s="4">
        <f>'Izvještaj po programskoj'!F10</f>
        <v>151290</v>
      </c>
      <c r="E9" s="4"/>
      <c r="F9" s="143">
        <v>118811</v>
      </c>
      <c r="G9" s="63">
        <f t="shared" si="0"/>
        <v>140.79718431702503</v>
      </c>
      <c r="H9" s="63">
        <f t="shared" si="1"/>
        <v>78.531958490316612</v>
      </c>
    </row>
    <row r="10" spans="2:8" x14ac:dyDescent="0.35">
      <c r="B10" s="49" t="s">
        <v>74</v>
      </c>
      <c r="C10" s="4">
        <v>0</v>
      </c>
      <c r="D10" s="4">
        <f>'Izvještaj po programskoj'!F11</f>
        <v>0</v>
      </c>
      <c r="E10" s="4"/>
      <c r="F10" s="143">
        <v>0</v>
      </c>
      <c r="G10" s="63" t="e">
        <f>F10/C10*100</f>
        <v>#DIV/0!</v>
      </c>
      <c r="H10" s="63" t="e">
        <f>F10/D10*100</f>
        <v>#DIV/0!</v>
      </c>
    </row>
    <row r="11" spans="2:8" x14ac:dyDescent="0.35">
      <c r="B11" s="50" t="s">
        <v>75</v>
      </c>
      <c r="C11" s="4">
        <v>854592.88</v>
      </c>
      <c r="D11" s="4">
        <f>'Izvještaj po programskoj'!F12</f>
        <v>1964362</v>
      </c>
      <c r="E11" s="5"/>
      <c r="F11" s="143">
        <v>937294.29</v>
      </c>
      <c r="G11" s="63">
        <f t="shared" si="0"/>
        <v>109.67728750560151</v>
      </c>
      <c r="H11" s="63">
        <f t="shared" si="1"/>
        <v>47.714947143143675</v>
      </c>
    </row>
    <row r="12" spans="2:8" x14ac:dyDescent="0.35">
      <c r="B12" s="19" t="s">
        <v>76</v>
      </c>
      <c r="C12" s="4">
        <v>6471.64</v>
      </c>
      <c r="D12" s="4">
        <f>'Izvještaj po programskoj'!F13</f>
        <v>43900</v>
      </c>
      <c r="E12" s="5"/>
      <c r="F12" s="143">
        <v>48251.71</v>
      </c>
      <c r="G12" s="63">
        <f t="shared" si="0"/>
        <v>745.5870536680037</v>
      </c>
      <c r="H12" s="63">
        <f t="shared" si="1"/>
        <v>109.91277904328018</v>
      </c>
    </row>
    <row r="13" spans="2:8" x14ac:dyDescent="0.35">
      <c r="B13" s="50" t="s">
        <v>77</v>
      </c>
      <c r="C13" s="4">
        <v>7143.16</v>
      </c>
      <c r="D13" s="4">
        <f>'Izvještaj po programskoj'!F14</f>
        <v>10000</v>
      </c>
      <c r="E13" s="5"/>
      <c r="F13" s="143">
        <v>7359.72</v>
      </c>
      <c r="G13" s="63">
        <f>F13/C13*100</f>
        <v>103.0317114554343</v>
      </c>
      <c r="H13" s="63">
        <f t="shared" si="1"/>
        <v>73.597200000000001</v>
      </c>
    </row>
    <row r="14" spans="2:8" x14ac:dyDescent="0.35">
      <c r="B14" s="10"/>
      <c r="C14" s="4"/>
      <c r="D14" s="4"/>
      <c r="E14" s="5"/>
      <c r="F14" s="143"/>
      <c r="G14" s="63"/>
      <c r="H14" s="63"/>
    </row>
    <row r="15" spans="2:8" x14ac:dyDescent="0.35">
      <c r="B15" s="60" t="s">
        <v>78</v>
      </c>
      <c r="C15" s="51">
        <f>SUM(C16:C23)</f>
        <v>1030949.4200000002</v>
      </c>
      <c r="D15" s="51">
        <f>SUM(D16:D22)</f>
        <v>2242302</v>
      </c>
      <c r="E15" s="52">
        <f t="shared" ref="E15" si="2">SUM(E16:E22)</f>
        <v>0</v>
      </c>
      <c r="F15" s="141">
        <f>SUM(F16:F22)</f>
        <v>1230972.26</v>
      </c>
      <c r="G15" s="142">
        <f t="shared" si="0"/>
        <v>119.40180925655885</v>
      </c>
      <c r="H15" s="142">
        <f t="shared" si="1"/>
        <v>54.897701558487668</v>
      </c>
    </row>
    <row r="16" spans="2:8" ht="15.75" customHeight="1" x14ac:dyDescent="0.35">
      <c r="B16" s="10" t="s">
        <v>30</v>
      </c>
      <c r="C16" s="4">
        <v>81873.78</v>
      </c>
      <c r="D16" s="4">
        <f>'Izvještaj po programskoj'!F8</f>
        <v>8750</v>
      </c>
      <c r="E16" s="5"/>
      <c r="F16" s="143">
        <f>'Izvještaj po programskoj'!G8</f>
        <v>7114</v>
      </c>
      <c r="G16" s="63">
        <f t="shared" si="0"/>
        <v>8.6889844343329461</v>
      </c>
      <c r="H16" s="63">
        <f t="shared" si="1"/>
        <v>81.30285714285715</v>
      </c>
    </row>
    <row r="17" spans="2:8" ht="15.75" customHeight="1" x14ac:dyDescent="0.35">
      <c r="B17" s="10" t="s">
        <v>72</v>
      </c>
      <c r="C17" s="4">
        <v>1476.24</v>
      </c>
      <c r="D17" s="4">
        <f>'Izvještaj po programskoj'!F9</f>
        <v>64000</v>
      </c>
      <c r="E17" s="4"/>
      <c r="F17" s="143">
        <f>'Izvještaj po programskoj'!G9</f>
        <v>1533.31</v>
      </c>
      <c r="G17" s="63">
        <f t="shared" si="0"/>
        <v>103.86590256326885</v>
      </c>
      <c r="H17" s="63">
        <f t="shared" si="1"/>
        <v>2.3957968749999998</v>
      </c>
    </row>
    <row r="18" spans="2:8" x14ac:dyDescent="0.35">
      <c r="B18" s="48" t="s">
        <v>73</v>
      </c>
      <c r="C18" s="4">
        <v>84384.59</v>
      </c>
      <c r="D18" s="4">
        <f>'Izvještaj po programskoj'!F10</f>
        <v>151290</v>
      </c>
      <c r="E18" s="4"/>
      <c r="F18" s="143">
        <f>'Izvještaj po programskoj'!G10</f>
        <v>118810.77</v>
      </c>
      <c r="G18" s="63">
        <f t="shared" si="0"/>
        <v>140.79676158881617</v>
      </c>
      <c r="H18" s="63">
        <f t="shared" si="1"/>
        <v>78.531806464406102</v>
      </c>
    </row>
    <row r="19" spans="2:8" x14ac:dyDescent="0.35">
      <c r="B19" s="49" t="s">
        <v>74</v>
      </c>
      <c r="C19" s="4">
        <v>0</v>
      </c>
      <c r="D19" s="4">
        <v>0</v>
      </c>
      <c r="E19" s="4"/>
      <c r="F19" s="143">
        <f>'Izvještaj po programskoj'!G11</f>
        <v>0</v>
      </c>
      <c r="G19" s="63" t="e">
        <f t="shared" si="0"/>
        <v>#DIV/0!</v>
      </c>
      <c r="H19" s="63" t="e">
        <f t="shared" si="1"/>
        <v>#DIV/0!</v>
      </c>
    </row>
    <row r="20" spans="2:8" x14ac:dyDescent="0.35">
      <c r="B20" s="19" t="s">
        <v>75</v>
      </c>
      <c r="C20" s="4">
        <v>850391.49000000011</v>
      </c>
      <c r="D20" s="4">
        <f>'Izvještaj po programskoj'!F12</f>
        <v>1964362</v>
      </c>
      <c r="E20" s="5"/>
      <c r="F20" s="143">
        <f>'Izvještaj po programskoj'!G12</f>
        <v>1086483.5</v>
      </c>
      <c r="G20" s="63">
        <f t="shared" si="0"/>
        <v>127.76274372171808</v>
      </c>
      <c r="H20" s="63">
        <f t="shared" si="1"/>
        <v>55.309739243581376</v>
      </c>
    </row>
    <row r="21" spans="2:8" x14ac:dyDescent="0.35">
      <c r="B21" s="50" t="s">
        <v>76</v>
      </c>
      <c r="C21" s="4">
        <v>6466.3900000000012</v>
      </c>
      <c r="D21" s="4">
        <f>'Izvještaj po programskoj'!F13</f>
        <v>43900</v>
      </c>
      <c r="E21" s="5"/>
      <c r="F21" s="143">
        <f>'Izvještaj po programskoj'!G13</f>
        <v>12188</v>
      </c>
      <c r="G21" s="63">
        <f t="shared" si="0"/>
        <v>188.48229073718099</v>
      </c>
      <c r="H21" s="63">
        <f t="shared" si="1"/>
        <v>27.763097949886106</v>
      </c>
    </row>
    <row r="22" spans="2:8" x14ac:dyDescent="0.35">
      <c r="B22" s="19" t="s">
        <v>77</v>
      </c>
      <c r="C22" s="4">
        <v>6356.93</v>
      </c>
      <c r="D22" s="4">
        <f>'Izvještaj po programskoj'!F14</f>
        <v>10000</v>
      </c>
      <c r="E22" s="5"/>
      <c r="F22" s="143">
        <f>'Izvještaj po programskoj'!G14</f>
        <v>4842.68</v>
      </c>
      <c r="G22" s="63">
        <f t="shared" si="0"/>
        <v>76.179539494693188</v>
      </c>
      <c r="H22" s="63">
        <f t="shared" si="1"/>
        <v>48.4268</v>
      </c>
    </row>
    <row r="23" spans="2:8" x14ac:dyDescent="0.35">
      <c r="B23" s="50"/>
      <c r="C23" s="4"/>
      <c r="D23" s="4"/>
      <c r="E23" s="5"/>
      <c r="F23" s="143"/>
      <c r="G23" s="63"/>
      <c r="H23" s="63"/>
    </row>
    <row r="24" spans="2:8" x14ac:dyDescent="0.35">
      <c r="B24" s="10" t="s">
        <v>15</v>
      </c>
      <c r="C24" s="4"/>
      <c r="D24" s="4"/>
      <c r="E24" s="5"/>
      <c r="F24" s="25"/>
      <c r="G24" s="25"/>
      <c r="H24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12" sqref="K12"/>
    </sheetView>
  </sheetViews>
  <sheetFormatPr defaultRowHeight="14.5" x14ac:dyDescent="0.35"/>
  <cols>
    <col min="4" max="4" width="7" customWidth="1"/>
    <col min="5" max="5" width="25.08984375" customWidth="1"/>
    <col min="6" max="8" width="25.36328125" customWidth="1"/>
    <col min="9" max="9" width="15.6328125" customWidth="1"/>
  </cols>
  <sheetData>
    <row r="2" spans="2:18" ht="15.5" x14ac:dyDescent="0.35">
      <c r="B2" s="215" t="s">
        <v>10</v>
      </c>
      <c r="C2" s="215"/>
      <c r="D2" s="215"/>
      <c r="E2" s="215"/>
      <c r="F2" s="215"/>
      <c r="G2" s="215"/>
      <c r="H2" s="215"/>
      <c r="I2" s="215"/>
      <c r="J2" s="27"/>
      <c r="K2" s="27"/>
      <c r="L2" s="27"/>
      <c r="M2" s="27"/>
      <c r="N2" s="27"/>
      <c r="O2" s="27"/>
      <c r="P2" s="27"/>
      <c r="Q2" s="27"/>
      <c r="R2" s="27"/>
    </row>
    <row r="3" spans="2:18" s="28" customFormat="1" ht="15.5" x14ac:dyDescent="0.35">
      <c r="B3" s="237" t="s">
        <v>54</v>
      </c>
      <c r="C3" s="237"/>
      <c r="D3" s="237"/>
      <c r="E3" s="237"/>
      <c r="F3" s="237"/>
      <c r="G3" s="237"/>
      <c r="H3" s="237"/>
      <c r="I3" s="237"/>
    </row>
    <row r="4" spans="2:18" s="28" customFormat="1" ht="15.5" x14ac:dyDescent="0.35">
      <c r="B4" s="47"/>
      <c r="C4" s="47"/>
      <c r="D4" s="47"/>
      <c r="E4" s="47"/>
      <c r="F4" s="47"/>
      <c r="G4" s="47"/>
      <c r="H4" s="47"/>
      <c r="I4" s="47"/>
    </row>
    <row r="5" spans="2:18" ht="26" x14ac:dyDescent="0.35">
      <c r="B5" s="226" t="s">
        <v>6</v>
      </c>
      <c r="C5" s="227"/>
      <c r="D5" s="227"/>
      <c r="E5" s="228"/>
      <c r="F5" s="29" t="s">
        <v>63</v>
      </c>
      <c r="G5" s="29" t="s">
        <v>64</v>
      </c>
      <c r="H5" s="29" t="s">
        <v>68</v>
      </c>
      <c r="I5" s="29" t="s">
        <v>42</v>
      </c>
    </row>
    <row r="6" spans="2:18" s="24" customFormat="1" ht="11.25" customHeight="1" x14ac:dyDescent="0.25">
      <c r="B6" s="229">
        <v>1</v>
      </c>
      <c r="C6" s="230"/>
      <c r="D6" s="230"/>
      <c r="E6" s="231"/>
      <c r="F6" s="30">
        <v>2</v>
      </c>
      <c r="G6" s="30">
        <v>3</v>
      </c>
      <c r="H6" s="30">
        <v>4</v>
      </c>
      <c r="I6" s="30" t="s">
        <v>41</v>
      </c>
    </row>
    <row r="7" spans="2:18" ht="27" customHeight="1" x14ac:dyDescent="0.35">
      <c r="B7" s="236">
        <v>102</v>
      </c>
      <c r="C7" s="236"/>
      <c r="D7" s="236"/>
      <c r="E7" s="34" t="s">
        <v>81</v>
      </c>
      <c r="F7" s="4"/>
      <c r="G7" s="4"/>
      <c r="H7" s="4"/>
      <c r="I7" s="4"/>
    </row>
    <row r="8" spans="2:18" ht="33" customHeight="1" x14ac:dyDescent="0.35">
      <c r="B8" s="236">
        <v>10202</v>
      </c>
      <c r="C8" s="236"/>
      <c r="D8" s="236"/>
      <c r="E8" s="34" t="s">
        <v>82</v>
      </c>
      <c r="F8" s="4"/>
      <c r="G8" s="4"/>
      <c r="H8" s="4"/>
      <c r="I8" s="4"/>
    </row>
    <row r="9" spans="2:18" x14ac:dyDescent="0.35">
      <c r="B9" s="236"/>
      <c r="C9" s="236"/>
      <c r="D9" s="236"/>
      <c r="E9" s="34"/>
      <c r="F9" s="25"/>
      <c r="G9" s="25"/>
      <c r="H9" s="25"/>
      <c r="I9" s="25"/>
    </row>
    <row r="10" spans="2:18" x14ac:dyDescent="0.35">
      <c r="B10" s="233"/>
      <c r="C10" s="234"/>
      <c r="D10" s="235"/>
      <c r="E10" s="25"/>
      <c r="F10" s="25"/>
      <c r="G10" s="25"/>
      <c r="H10" s="25"/>
      <c r="I10" s="25"/>
    </row>
    <row r="11" spans="2:18" x14ac:dyDescent="0.35">
      <c r="B11" s="233"/>
      <c r="C11" s="234"/>
      <c r="D11" s="235"/>
      <c r="E11" s="25"/>
      <c r="F11" s="25"/>
      <c r="G11" s="25"/>
      <c r="H11" s="25"/>
      <c r="I11" s="25"/>
    </row>
    <row r="12" spans="2:18" x14ac:dyDescent="0.35">
      <c r="B12" s="233"/>
      <c r="C12" s="234"/>
      <c r="D12" s="235"/>
      <c r="E12" s="25"/>
      <c r="F12" s="25"/>
      <c r="G12" s="25"/>
      <c r="H12" s="25"/>
      <c r="I12" s="25"/>
    </row>
    <row r="13" spans="2:18" x14ac:dyDescent="0.35">
      <c r="B13" s="233"/>
      <c r="C13" s="234"/>
      <c r="D13" s="235"/>
      <c r="E13" s="25"/>
      <c r="F13" s="25"/>
      <c r="G13" s="25"/>
      <c r="H13" s="25"/>
      <c r="I13" s="25"/>
    </row>
    <row r="14" spans="2:18" x14ac:dyDescent="0.35">
      <c r="B14" s="233"/>
      <c r="C14" s="234"/>
      <c r="D14" s="235"/>
      <c r="E14" s="25"/>
      <c r="F14" s="25"/>
      <c r="G14" s="25"/>
      <c r="H14" s="25"/>
      <c r="I14" s="25"/>
    </row>
  </sheetData>
  <mergeCells count="12">
    <mergeCell ref="B8:D8"/>
    <mergeCell ref="B3:I3"/>
    <mergeCell ref="B2:I2"/>
    <mergeCell ref="B5:E5"/>
    <mergeCell ref="B6:E6"/>
    <mergeCell ref="B7:D7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210"/>
  <sheetViews>
    <sheetView zoomScaleNormal="100" workbookViewId="0">
      <selection activeCell="G4" sqref="G4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23.453125" customWidth="1"/>
    <col min="5" max="5" width="38.90625" customWidth="1"/>
    <col min="6" max="7" width="25.36328125" customWidth="1"/>
    <col min="8" max="8" width="15.6328125" customWidth="1"/>
  </cols>
  <sheetData>
    <row r="1" spans="2:8" ht="18" x14ac:dyDescent="0.35">
      <c r="B1" s="2"/>
      <c r="C1" s="2"/>
      <c r="D1" s="2"/>
      <c r="E1" s="2"/>
      <c r="F1" s="2"/>
      <c r="G1" s="2"/>
      <c r="H1" s="3"/>
    </row>
    <row r="2" spans="2:8" ht="15.5" x14ac:dyDescent="0.35">
      <c r="B2" s="268" t="s">
        <v>55</v>
      </c>
      <c r="C2" s="268"/>
      <c r="D2" s="268"/>
      <c r="E2" s="268"/>
      <c r="F2" s="268"/>
      <c r="G2" s="268"/>
      <c r="H2" s="268"/>
    </row>
    <row r="3" spans="2:8" ht="18" x14ac:dyDescent="0.35">
      <c r="B3" s="36"/>
      <c r="C3" s="36"/>
      <c r="D3" s="36"/>
      <c r="E3" s="36"/>
      <c r="F3" s="36"/>
      <c r="G3" s="36"/>
      <c r="H3" s="37"/>
    </row>
    <row r="4" spans="2:8" ht="26" x14ac:dyDescent="0.35">
      <c r="B4" s="269" t="s">
        <v>6</v>
      </c>
      <c r="C4" s="270"/>
      <c r="D4" s="270"/>
      <c r="E4" s="271"/>
      <c r="F4" s="144" t="s">
        <v>250</v>
      </c>
      <c r="G4" s="144" t="s">
        <v>247</v>
      </c>
      <c r="H4" s="144" t="s">
        <v>42</v>
      </c>
    </row>
    <row r="5" spans="2:8" s="24" customFormat="1" ht="22.25" customHeight="1" x14ac:dyDescent="0.25">
      <c r="B5" s="272">
        <v>1</v>
      </c>
      <c r="C5" s="273"/>
      <c r="D5" s="273"/>
      <c r="E5" s="274"/>
      <c r="F5" s="145">
        <v>2</v>
      </c>
      <c r="G5" s="145">
        <v>4</v>
      </c>
      <c r="H5" s="145" t="s">
        <v>41</v>
      </c>
    </row>
    <row r="6" spans="2:8" s="24" customFormat="1" ht="20" customHeight="1" x14ac:dyDescent="0.25">
      <c r="B6" s="146">
        <v>18651</v>
      </c>
      <c r="C6" s="288" t="s">
        <v>225</v>
      </c>
      <c r="D6" s="288"/>
      <c r="E6" s="289"/>
      <c r="F6" s="147"/>
      <c r="G6" s="145"/>
      <c r="H6" s="145"/>
    </row>
    <row r="7" spans="2:8" s="24" customFormat="1" ht="20" customHeight="1" x14ac:dyDescent="0.25">
      <c r="B7" s="287" t="s">
        <v>224</v>
      </c>
      <c r="C7" s="273"/>
      <c r="D7" s="273"/>
      <c r="E7" s="274"/>
      <c r="F7" s="148">
        <f t="shared" ref="F7:G7" si="0">SUM(F8:F14)</f>
        <v>2242302</v>
      </c>
      <c r="G7" s="149">
        <f t="shared" si="0"/>
        <v>1230972.26</v>
      </c>
      <c r="H7" s="150">
        <f t="shared" ref="H7:H19" si="1">G7/F7*100</f>
        <v>54.897701558487668</v>
      </c>
    </row>
    <row r="8" spans="2:8" s="24" customFormat="1" ht="25.25" customHeight="1" x14ac:dyDescent="0.25">
      <c r="B8" s="290">
        <v>1</v>
      </c>
      <c r="C8" s="291"/>
      <c r="D8" s="292"/>
      <c r="E8" s="19" t="s">
        <v>172</v>
      </c>
      <c r="F8" s="4">
        <f>F17+F89+F94+F201</f>
        <v>8750</v>
      </c>
      <c r="G8" s="133">
        <f>G17+G89+G94+G201</f>
        <v>7114</v>
      </c>
      <c r="H8" s="134">
        <f t="shared" si="1"/>
        <v>81.30285714285715</v>
      </c>
    </row>
    <row r="9" spans="2:8" s="24" customFormat="1" ht="23" customHeight="1" x14ac:dyDescent="0.25">
      <c r="B9" s="290">
        <v>3</v>
      </c>
      <c r="C9" s="291"/>
      <c r="D9" s="292"/>
      <c r="E9" s="48" t="s">
        <v>226</v>
      </c>
      <c r="F9" s="4">
        <f>F146+F177</f>
        <v>64000</v>
      </c>
      <c r="G9" s="133">
        <f>G146+G177</f>
        <v>1533.31</v>
      </c>
      <c r="H9" s="134">
        <f t="shared" si="1"/>
        <v>2.3957968749999998</v>
      </c>
    </row>
    <row r="10" spans="2:8" s="24" customFormat="1" ht="23" customHeight="1" x14ac:dyDescent="0.25">
      <c r="B10" s="290">
        <v>4</v>
      </c>
      <c r="C10" s="291"/>
      <c r="D10" s="292"/>
      <c r="E10" s="49" t="s">
        <v>159</v>
      </c>
      <c r="F10" s="4">
        <f>F44+F75+F80+F204</f>
        <v>151290</v>
      </c>
      <c r="G10" s="133">
        <f>G44+G75+G80+G204</f>
        <v>118810.77</v>
      </c>
      <c r="H10" s="134">
        <f t="shared" si="1"/>
        <v>78.531806464406102</v>
      </c>
    </row>
    <row r="11" spans="2:8" s="24" customFormat="1" ht="21.65" customHeight="1" x14ac:dyDescent="0.25">
      <c r="B11" s="290">
        <v>5</v>
      </c>
      <c r="C11" s="291"/>
      <c r="D11" s="292"/>
      <c r="E11" s="49" t="s">
        <v>167</v>
      </c>
      <c r="F11" s="4"/>
      <c r="G11" s="133"/>
      <c r="H11" s="134" t="e">
        <f t="shared" si="1"/>
        <v>#DIV/0!</v>
      </c>
    </row>
    <row r="12" spans="2:8" s="24" customFormat="1" ht="23" customHeight="1" x14ac:dyDescent="0.25">
      <c r="B12" s="290">
        <v>5</v>
      </c>
      <c r="C12" s="291"/>
      <c r="D12" s="292"/>
      <c r="E12" s="50" t="s">
        <v>228</v>
      </c>
      <c r="F12" s="4">
        <f>F22+F118+F196+F207</f>
        <v>1964362</v>
      </c>
      <c r="G12" s="133">
        <f>G22+G118+G196+G207</f>
        <v>1086483.5</v>
      </c>
      <c r="H12" s="134">
        <f t="shared" si="1"/>
        <v>55.309739243581376</v>
      </c>
    </row>
    <row r="13" spans="2:8" s="24" customFormat="1" ht="25.25" customHeight="1" x14ac:dyDescent="0.25">
      <c r="B13" s="290">
        <v>5</v>
      </c>
      <c r="C13" s="291"/>
      <c r="D13" s="292"/>
      <c r="E13" s="19" t="s">
        <v>227</v>
      </c>
      <c r="F13" s="4">
        <f>F98+F109</f>
        <v>43900</v>
      </c>
      <c r="G13" s="133">
        <f>G98+G109</f>
        <v>12188</v>
      </c>
      <c r="H13" s="134">
        <f t="shared" si="1"/>
        <v>27.763097949886106</v>
      </c>
    </row>
    <row r="14" spans="2:8" s="24" customFormat="1" ht="23.4" customHeight="1" x14ac:dyDescent="0.25">
      <c r="B14" s="290">
        <v>6</v>
      </c>
      <c r="C14" s="291"/>
      <c r="D14" s="292"/>
      <c r="E14" s="50" t="s">
        <v>229</v>
      </c>
      <c r="F14" s="4">
        <f>F125+F140</f>
        <v>10000</v>
      </c>
      <c r="G14" s="133">
        <f>G125+G140</f>
        <v>4842.68</v>
      </c>
      <c r="H14" s="134">
        <f t="shared" si="1"/>
        <v>48.4268</v>
      </c>
    </row>
    <row r="15" spans="2:8" s="24" customFormat="1" ht="23.4" customHeight="1" x14ac:dyDescent="0.25">
      <c r="B15" s="275" t="s">
        <v>235</v>
      </c>
      <c r="C15" s="276"/>
      <c r="D15" s="277"/>
      <c r="E15" s="70" t="s">
        <v>151</v>
      </c>
      <c r="F15" s="125">
        <f>F16</f>
        <v>0</v>
      </c>
      <c r="G15" s="124">
        <f>G16</f>
        <v>0</v>
      </c>
      <c r="H15" s="112" t="e">
        <f t="shared" si="1"/>
        <v>#DIV/0!</v>
      </c>
    </row>
    <row r="16" spans="2:8" s="24" customFormat="1" ht="23.4" customHeight="1" x14ac:dyDescent="0.25">
      <c r="B16" s="278" t="s">
        <v>236</v>
      </c>
      <c r="C16" s="279"/>
      <c r="D16" s="280"/>
      <c r="E16" s="71" t="s">
        <v>237</v>
      </c>
      <c r="F16" s="126">
        <f>F17</f>
        <v>0</v>
      </c>
      <c r="G16" s="127">
        <f>G17</f>
        <v>0</v>
      </c>
      <c r="H16" s="111" t="e">
        <f t="shared" si="1"/>
        <v>#DIV/0!</v>
      </c>
    </row>
    <row r="17" spans="2:8" s="24" customFormat="1" ht="23.4" customHeight="1" x14ac:dyDescent="0.25">
      <c r="B17" s="278" t="s">
        <v>171</v>
      </c>
      <c r="C17" s="279"/>
      <c r="D17" s="280"/>
      <c r="E17" s="71" t="s">
        <v>172</v>
      </c>
      <c r="F17" s="126">
        <f>F18+F19</f>
        <v>0</v>
      </c>
      <c r="G17" s="127">
        <f>G18+G19</f>
        <v>0</v>
      </c>
      <c r="H17" s="111" t="e">
        <f t="shared" si="1"/>
        <v>#DIV/0!</v>
      </c>
    </row>
    <row r="18" spans="2:8" s="24" customFormat="1" ht="23.4" customHeight="1" x14ac:dyDescent="0.3">
      <c r="B18" s="296">
        <v>32</v>
      </c>
      <c r="C18" s="297"/>
      <c r="D18" s="298"/>
      <c r="E18" s="73" t="s">
        <v>12</v>
      </c>
      <c r="F18" s="171"/>
      <c r="G18" s="133"/>
      <c r="H18" s="134" t="e">
        <f t="shared" si="1"/>
        <v>#DIV/0!</v>
      </c>
    </row>
    <row r="19" spans="2:8" s="181" customFormat="1" ht="23.4" customHeight="1" x14ac:dyDescent="0.3">
      <c r="B19" s="94">
        <v>45</v>
      </c>
      <c r="C19" s="95"/>
      <c r="D19" s="73"/>
      <c r="E19" s="73" t="s">
        <v>166</v>
      </c>
      <c r="F19" s="171"/>
      <c r="G19" s="179"/>
      <c r="H19" s="180" t="e">
        <f t="shared" si="1"/>
        <v>#DIV/0!</v>
      </c>
    </row>
    <row r="20" spans="2:8" s="35" customFormat="1" ht="30" customHeight="1" x14ac:dyDescent="0.35">
      <c r="B20" s="275" t="s">
        <v>150</v>
      </c>
      <c r="C20" s="276"/>
      <c r="D20" s="277"/>
      <c r="E20" s="70" t="s">
        <v>151</v>
      </c>
      <c r="F20" s="125">
        <f>F21+F74+F79</f>
        <v>2113897</v>
      </c>
      <c r="G20" s="124">
        <f>G21+G74+G79</f>
        <v>1204314.27</v>
      </c>
      <c r="H20" s="112">
        <f t="shared" ref="H20:H22" si="2">G20/F20*100</f>
        <v>56.971284315177137</v>
      </c>
    </row>
    <row r="21" spans="2:8" s="35" customFormat="1" ht="30" customHeight="1" x14ac:dyDescent="0.35">
      <c r="B21" s="278" t="s">
        <v>152</v>
      </c>
      <c r="C21" s="279"/>
      <c r="D21" s="280"/>
      <c r="E21" s="71" t="s">
        <v>153</v>
      </c>
      <c r="F21" s="126">
        <f>F22+F44</f>
        <v>2078397</v>
      </c>
      <c r="G21" s="127">
        <f>G22+G44</f>
        <v>1180392.21</v>
      </c>
      <c r="H21" s="111">
        <f t="shared" si="2"/>
        <v>56.793394620950664</v>
      </c>
    </row>
    <row r="22" spans="2:8" s="35" customFormat="1" ht="30" customHeight="1" x14ac:dyDescent="0.35">
      <c r="B22" s="247" t="s">
        <v>154</v>
      </c>
      <c r="C22" s="248"/>
      <c r="D22" s="249"/>
      <c r="E22" s="72" t="s">
        <v>155</v>
      </c>
      <c r="F22" s="113">
        <f>F23+F42</f>
        <v>1962607</v>
      </c>
      <c r="G22" s="114">
        <f>G23+G42</f>
        <v>1085503.5</v>
      </c>
      <c r="H22" s="114">
        <f t="shared" si="2"/>
        <v>55.309264666843639</v>
      </c>
    </row>
    <row r="23" spans="2:8" s="35" customFormat="1" ht="30" customHeight="1" x14ac:dyDescent="0.35">
      <c r="B23" s="281">
        <v>3</v>
      </c>
      <c r="C23" s="282"/>
      <c r="D23" s="283"/>
      <c r="E23" s="73" t="s">
        <v>3</v>
      </c>
      <c r="F23" s="96">
        <f>F24+F30</f>
        <v>1962607</v>
      </c>
      <c r="G23" s="97">
        <f>G24+G30</f>
        <v>1085503.5</v>
      </c>
      <c r="H23" s="97">
        <f>G23/F23*100</f>
        <v>55.309264666843639</v>
      </c>
    </row>
    <row r="24" spans="2:8" s="35" customFormat="1" ht="21.65" customHeight="1" x14ac:dyDescent="0.35">
      <c r="B24" s="281">
        <v>31</v>
      </c>
      <c r="C24" s="282"/>
      <c r="D24" s="283"/>
      <c r="E24" s="73" t="s">
        <v>4</v>
      </c>
      <c r="F24" s="92">
        <v>1955000</v>
      </c>
      <c r="G24" s="93">
        <f>SUM(G25:G29)</f>
        <v>1082495.1200000001</v>
      </c>
      <c r="H24" s="93">
        <f>G24/F24*100</f>
        <v>55.370594373401538</v>
      </c>
    </row>
    <row r="25" spans="2:8" s="35" customFormat="1" ht="21" customHeight="1" x14ac:dyDescent="0.35">
      <c r="B25" s="284">
        <v>3111</v>
      </c>
      <c r="C25" s="285"/>
      <c r="D25" s="286"/>
      <c r="E25" s="7" t="s">
        <v>26</v>
      </c>
      <c r="F25" s="86"/>
      <c r="G25" s="87">
        <v>876475.3</v>
      </c>
      <c r="H25" s="87"/>
    </row>
    <row r="26" spans="2:8" s="35" customFormat="1" ht="21.65" customHeight="1" x14ac:dyDescent="0.35">
      <c r="B26" s="284">
        <v>3113</v>
      </c>
      <c r="C26" s="285"/>
      <c r="D26" s="286"/>
      <c r="E26" s="7" t="s">
        <v>103</v>
      </c>
      <c r="F26" s="86"/>
      <c r="G26" s="87">
        <v>26955.48</v>
      </c>
      <c r="H26" s="87"/>
    </row>
    <row r="27" spans="2:8" s="35" customFormat="1" ht="20.399999999999999" customHeight="1" x14ac:dyDescent="0.35">
      <c r="B27" s="284">
        <v>3114</v>
      </c>
      <c r="C27" s="285"/>
      <c r="D27" s="286"/>
      <c r="E27" s="7" t="s">
        <v>145</v>
      </c>
      <c r="F27" s="86"/>
      <c r="G27" s="87"/>
      <c r="H27" s="87"/>
    </row>
    <row r="28" spans="2:8" s="35" customFormat="1" ht="21" customHeight="1" x14ac:dyDescent="0.35">
      <c r="B28" s="284">
        <v>3121</v>
      </c>
      <c r="C28" s="285"/>
      <c r="D28" s="286"/>
      <c r="E28" s="7" t="s">
        <v>200</v>
      </c>
      <c r="F28" s="86"/>
      <c r="G28" s="87">
        <v>29998.26</v>
      </c>
      <c r="H28" s="87"/>
    </row>
    <row r="29" spans="2:8" s="35" customFormat="1" ht="23.4" customHeight="1" x14ac:dyDescent="0.35">
      <c r="B29" s="284">
        <v>3132</v>
      </c>
      <c r="C29" s="285"/>
      <c r="D29" s="286"/>
      <c r="E29" s="7" t="s">
        <v>146</v>
      </c>
      <c r="F29" s="86"/>
      <c r="G29" s="87">
        <v>149066.07999999999</v>
      </c>
      <c r="H29" s="87"/>
    </row>
    <row r="30" spans="2:8" s="35" customFormat="1" ht="21.65" customHeight="1" x14ac:dyDescent="0.35">
      <c r="B30" s="281">
        <v>32</v>
      </c>
      <c r="C30" s="282"/>
      <c r="D30" s="283"/>
      <c r="E30" s="73" t="s">
        <v>12</v>
      </c>
      <c r="F30" s="92">
        <v>7607</v>
      </c>
      <c r="G30" s="93">
        <f>SUM(G31:G41)</f>
        <v>3008.38</v>
      </c>
      <c r="H30" s="93">
        <f>G30/F30*100</f>
        <v>39.547522019192847</v>
      </c>
    </row>
    <row r="31" spans="2:8" s="35" customFormat="1" ht="22.25" customHeight="1" x14ac:dyDescent="0.35">
      <c r="B31" s="67">
        <v>3211</v>
      </c>
      <c r="C31" s="68"/>
      <c r="D31" s="69"/>
      <c r="E31" s="26" t="s">
        <v>28</v>
      </c>
      <c r="F31" s="86"/>
      <c r="G31" s="87"/>
      <c r="H31" s="87"/>
    </row>
    <row r="32" spans="2:8" s="35" customFormat="1" ht="20.399999999999999" customHeight="1" x14ac:dyDescent="0.35">
      <c r="B32" s="67">
        <v>3213</v>
      </c>
      <c r="C32" s="68"/>
      <c r="D32" s="69"/>
      <c r="E32" s="7" t="s">
        <v>106</v>
      </c>
      <c r="F32" s="86"/>
      <c r="G32" s="87"/>
      <c r="H32" s="87"/>
    </row>
    <row r="33" spans="2:8" s="35" customFormat="1" ht="24" customHeight="1" x14ac:dyDescent="0.35">
      <c r="B33" s="67">
        <v>3221</v>
      </c>
      <c r="C33" s="68"/>
      <c r="D33" s="69"/>
      <c r="E33" s="7" t="s">
        <v>107</v>
      </c>
      <c r="F33" s="86"/>
      <c r="G33" s="87">
        <v>344.38</v>
      </c>
      <c r="H33" s="87"/>
    </row>
    <row r="34" spans="2:8" s="35" customFormat="1" ht="24" customHeight="1" x14ac:dyDescent="0.35">
      <c r="B34" s="67">
        <v>3222</v>
      </c>
      <c r="C34" s="68"/>
      <c r="D34" s="69"/>
      <c r="E34" s="7" t="s">
        <v>108</v>
      </c>
      <c r="F34" s="86"/>
      <c r="G34" s="87"/>
      <c r="H34" s="87"/>
    </row>
    <row r="35" spans="2:8" s="35" customFormat="1" ht="22.25" customHeight="1" x14ac:dyDescent="0.35">
      <c r="B35" s="67">
        <v>3225</v>
      </c>
      <c r="C35" s="68"/>
      <c r="D35" s="69"/>
      <c r="E35" s="7" t="s">
        <v>112</v>
      </c>
      <c r="F35" s="86"/>
      <c r="G35" s="87"/>
      <c r="H35" s="87"/>
    </row>
    <row r="36" spans="2:8" s="35" customFormat="1" ht="22.25" customHeight="1" x14ac:dyDescent="0.35">
      <c r="B36" s="67">
        <v>3232</v>
      </c>
      <c r="C36" s="68"/>
      <c r="D36" s="69"/>
      <c r="E36" s="7" t="s">
        <v>129</v>
      </c>
      <c r="F36" s="86"/>
      <c r="G36" s="87"/>
      <c r="H36" s="87"/>
    </row>
    <row r="37" spans="2:8" s="35" customFormat="1" ht="23.4" customHeight="1" x14ac:dyDescent="0.35">
      <c r="B37" s="67">
        <v>3235</v>
      </c>
      <c r="C37" s="68"/>
      <c r="D37" s="69"/>
      <c r="E37" s="7" t="s">
        <v>132</v>
      </c>
      <c r="F37" s="86"/>
      <c r="G37" s="87"/>
      <c r="H37" s="87"/>
    </row>
    <row r="38" spans="2:8" s="35" customFormat="1" ht="23.4" customHeight="1" x14ac:dyDescent="0.35">
      <c r="B38" s="67">
        <v>3241</v>
      </c>
      <c r="C38" s="68"/>
      <c r="D38" s="69"/>
      <c r="E38" s="7" t="s">
        <v>211</v>
      </c>
      <c r="F38" s="86"/>
      <c r="G38" s="87"/>
      <c r="H38" s="87"/>
    </row>
    <row r="39" spans="2:8" s="35" customFormat="1" ht="20" customHeight="1" x14ac:dyDescent="0.35">
      <c r="B39" s="67">
        <v>3293</v>
      </c>
      <c r="C39" s="68"/>
      <c r="D39" s="69"/>
      <c r="E39" s="7" t="s">
        <v>139</v>
      </c>
      <c r="F39" s="86"/>
      <c r="G39" s="87"/>
      <c r="H39" s="87"/>
    </row>
    <row r="40" spans="2:8" s="35" customFormat="1" ht="18.649999999999999" customHeight="1" x14ac:dyDescent="0.35">
      <c r="B40" s="67">
        <v>3295</v>
      </c>
      <c r="C40" s="68"/>
      <c r="D40" s="69"/>
      <c r="E40" s="69" t="s">
        <v>141</v>
      </c>
      <c r="F40" s="86"/>
      <c r="G40" s="87">
        <v>2664</v>
      </c>
      <c r="H40" s="87"/>
    </row>
    <row r="41" spans="2:8" s="35" customFormat="1" ht="20.399999999999999" customHeight="1" x14ac:dyDescent="0.35">
      <c r="B41" s="67">
        <v>3299</v>
      </c>
      <c r="C41" s="68"/>
      <c r="D41" s="69"/>
      <c r="E41" s="69" t="s">
        <v>143</v>
      </c>
      <c r="F41" s="86"/>
      <c r="G41" s="87"/>
      <c r="H41" s="87"/>
    </row>
    <row r="42" spans="2:8" s="35" customFormat="1" ht="20" customHeight="1" x14ac:dyDescent="0.35">
      <c r="B42" s="94">
        <v>42</v>
      </c>
      <c r="C42" s="95"/>
      <c r="D42" s="73"/>
      <c r="E42" s="73" t="s">
        <v>156</v>
      </c>
      <c r="F42" s="92"/>
      <c r="G42" s="93">
        <f>SUM(G43)</f>
        <v>0</v>
      </c>
      <c r="H42" s="93"/>
    </row>
    <row r="43" spans="2:8" s="35" customFormat="1" ht="21" customHeight="1" x14ac:dyDescent="0.35">
      <c r="B43" s="67">
        <v>4241</v>
      </c>
      <c r="C43" s="68"/>
      <c r="D43" s="69"/>
      <c r="E43" s="69" t="s">
        <v>156</v>
      </c>
      <c r="F43" s="86"/>
      <c r="G43" s="87"/>
      <c r="H43" s="87"/>
    </row>
    <row r="44" spans="2:8" s="35" customFormat="1" ht="22.25" customHeight="1" x14ac:dyDescent="0.35">
      <c r="B44" s="247" t="s">
        <v>158</v>
      </c>
      <c r="C44" s="248"/>
      <c r="D44" s="249"/>
      <c r="E44" s="72" t="s">
        <v>159</v>
      </c>
      <c r="F44" s="164">
        <f>F45</f>
        <v>115790</v>
      </c>
      <c r="G44" s="165">
        <f>G45</f>
        <v>94888.71</v>
      </c>
      <c r="H44" s="165">
        <f>G44/F44*100</f>
        <v>81.948967959236555</v>
      </c>
    </row>
    <row r="45" spans="2:8" s="35" customFormat="1" ht="20" customHeight="1" x14ac:dyDescent="0.35">
      <c r="B45" s="241" t="s">
        <v>160</v>
      </c>
      <c r="C45" s="242"/>
      <c r="D45" s="243"/>
      <c r="E45" s="73" t="s">
        <v>3</v>
      </c>
      <c r="F45" s="92">
        <f>F46+F72</f>
        <v>115790</v>
      </c>
      <c r="G45" s="93">
        <f>G46+G72</f>
        <v>94888.71</v>
      </c>
      <c r="H45" s="93">
        <f>G45/F45*100</f>
        <v>81.948967959236555</v>
      </c>
    </row>
    <row r="46" spans="2:8" s="35" customFormat="1" ht="19.25" customHeight="1" x14ac:dyDescent="0.35">
      <c r="B46" s="94">
        <v>32</v>
      </c>
      <c r="C46" s="74"/>
      <c r="D46" s="75"/>
      <c r="E46" s="73" t="s">
        <v>12</v>
      </c>
      <c r="F46" s="92">
        <v>114590</v>
      </c>
      <c r="G46" s="93">
        <f>SUM(G47:G71)</f>
        <v>93981.38</v>
      </c>
      <c r="H46" s="93">
        <f>G46/F46*100</f>
        <v>82.015341652849287</v>
      </c>
    </row>
    <row r="47" spans="2:8" s="35" customFormat="1" ht="15" customHeight="1" x14ac:dyDescent="0.35">
      <c r="B47" s="284">
        <v>3211</v>
      </c>
      <c r="C47" s="285"/>
      <c r="D47" s="286"/>
      <c r="E47" s="26" t="s">
        <v>28</v>
      </c>
      <c r="F47" s="86"/>
      <c r="G47" s="87">
        <v>12064.12</v>
      </c>
      <c r="H47" s="87"/>
    </row>
    <row r="48" spans="2:8" s="35" customFormat="1" ht="20.399999999999999" customHeight="1" x14ac:dyDescent="0.35">
      <c r="B48" s="262">
        <v>3212</v>
      </c>
      <c r="C48" s="263"/>
      <c r="D48" s="264"/>
      <c r="E48" s="7" t="s">
        <v>105</v>
      </c>
      <c r="F48" s="86"/>
      <c r="G48" s="87">
        <v>16429.71</v>
      </c>
      <c r="H48" s="87"/>
    </row>
    <row r="49" spans="2:8" s="35" customFormat="1" ht="18" customHeight="1" x14ac:dyDescent="0.35">
      <c r="B49" s="262">
        <v>3213</v>
      </c>
      <c r="C49" s="263"/>
      <c r="D49" s="264"/>
      <c r="E49" s="8" t="s">
        <v>106</v>
      </c>
      <c r="F49" s="86"/>
      <c r="G49" s="87">
        <v>1433.4</v>
      </c>
      <c r="H49" s="87"/>
    </row>
    <row r="50" spans="2:8" s="35" customFormat="1" ht="18" customHeight="1" x14ac:dyDescent="0.35">
      <c r="B50" s="262">
        <v>3221</v>
      </c>
      <c r="C50" s="263"/>
      <c r="D50" s="264"/>
      <c r="E50" s="8" t="s">
        <v>107</v>
      </c>
      <c r="F50" s="86"/>
      <c r="G50" s="87">
        <v>7126.33</v>
      </c>
      <c r="H50" s="87"/>
    </row>
    <row r="51" spans="2:8" s="35" customFormat="1" ht="18" customHeight="1" x14ac:dyDescent="0.35">
      <c r="B51" s="107">
        <v>3222</v>
      </c>
      <c r="C51" s="108"/>
      <c r="D51" s="91"/>
      <c r="E51" s="8" t="s">
        <v>108</v>
      </c>
      <c r="F51" s="86"/>
      <c r="G51" s="87">
        <v>48.89</v>
      </c>
      <c r="H51" s="87"/>
    </row>
    <row r="52" spans="2:8" s="35" customFormat="1" ht="18" customHeight="1" x14ac:dyDescent="0.35">
      <c r="B52" s="262">
        <v>3223</v>
      </c>
      <c r="C52" s="263"/>
      <c r="D52" s="264"/>
      <c r="E52" s="8" t="s">
        <v>110</v>
      </c>
      <c r="F52" s="86"/>
      <c r="G52" s="87">
        <v>14368.4</v>
      </c>
      <c r="H52" s="87"/>
    </row>
    <row r="53" spans="2:8" s="35" customFormat="1" x14ac:dyDescent="0.35">
      <c r="B53" s="262">
        <v>3224</v>
      </c>
      <c r="C53" s="263"/>
      <c r="D53" s="264"/>
      <c r="E53" s="8" t="s">
        <v>111</v>
      </c>
      <c r="F53" s="86"/>
      <c r="G53" s="87">
        <v>1554.09</v>
      </c>
      <c r="H53" s="87"/>
    </row>
    <row r="54" spans="2:8" s="35" customFormat="1" x14ac:dyDescent="0.35">
      <c r="B54" s="107">
        <v>3225</v>
      </c>
      <c r="C54" s="108"/>
      <c r="D54" s="91"/>
      <c r="E54" s="8" t="s">
        <v>112</v>
      </c>
      <c r="F54" s="86"/>
      <c r="G54" s="87">
        <v>323</v>
      </c>
      <c r="H54" s="87"/>
    </row>
    <row r="55" spans="2:8" s="35" customFormat="1" x14ac:dyDescent="0.35">
      <c r="B55" s="107">
        <v>3227</v>
      </c>
      <c r="C55" s="108"/>
      <c r="D55" s="91"/>
      <c r="E55" s="8" t="s">
        <v>239</v>
      </c>
      <c r="F55" s="86"/>
      <c r="G55" s="87"/>
      <c r="H55" s="87"/>
    </row>
    <row r="56" spans="2:8" s="35" customFormat="1" ht="17.399999999999999" customHeight="1" x14ac:dyDescent="0.35">
      <c r="B56" s="262">
        <v>3231</v>
      </c>
      <c r="C56" s="263"/>
      <c r="D56" s="264"/>
      <c r="E56" s="8" t="s">
        <v>128</v>
      </c>
      <c r="F56" s="86"/>
      <c r="G56" s="87">
        <v>3853.95</v>
      </c>
      <c r="H56" s="87"/>
    </row>
    <row r="57" spans="2:8" s="35" customFormat="1" ht="18.649999999999999" customHeight="1" x14ac:dyDescent="0.35">
      <c r="B57" s="262">
        <v>3232</v>
      </c>
      <c r="C57" s="263"/>
      <c r="D57" s="264"/>
      <c r="E57" s="8" t="s">
        <v>129</v>
      </c>
      <c r="F57" s="86"/>
      <c r="G57" s="87">
        <v>6136.82</v>
      </c>
      <c r="H57" s="87"/>
    </row>
    <row r="58" spans="2:8" s="35" customFormat="1" ht="19.25" customHeight="1" x14ac:dyDescent="0.35">
      <c r="B58" s="262">
        <v>3233</v>
      </c>
      <c r="C58" s="263"/>
      <c r="D58" s="264"/>
      <c r="E58" s="8" t="s">
        <v>130</v>
      </c>
      <c r="F58" s="86"/>
      <c r="G58" s="87">
        <v>804</v>
      </c>
      <c r="H58" s="87"/>
    </row>
    <row r="59" spans="2:8" s="35" customFormat="1" ht="18.649999999999999" customHeight="1" x14ac:dyDescent="0.35">
      <c r="B59" s="262">
        <v>3234</v>
      </c>
      <c r="C59" s="263"/>
      <c r="D59" s="264"/>
      <c r="E59" s="8" t="s">
        <v>131</v>
      </c>
      <c r="F59" s="86"/>
      <c r="G59" s="87">
        <v>5518.26</v>
      </c>
      <c r="H59" s="87"/>
    </row>
    <row r="60" spans="2:8" s="35" customFormat="1" ht="18.649999999999999" customHeight="1" x14ac:dyDescent="0.35">
      <c r="B60" s="262">
        <v>3235</v>
      </c>
      <c r="C60" s="263"/>
      <c r="D60" s="264"/>
      <c r="E60" s="8" t="s">
        <v>132</v>
      </c>
      <c r="F60" s="86"/>
      <c r="G60" s="87">
        <v>928.23</v>
      </c>
      <c r="H60" s="87"/>
    </row>
    <row r="61" spans="2:8" s="35" customFormat="1" ht="21" customHeight="1" x14ac:dyDescent="0.35">
      <c r="B61" s="262">
        <v>3236</v>
      </c>
      <c r="C61" s="263"/>
      <c r="D61" s="264"/>
      <c r="E61" s="8" t="s">
        <v>133</v>
      </c>
      <c r="F61" s="86"/>
      <c r="G61" s="87">
        <v>3380</v>
      </c>
      <c r="H61" s="87"/>
    </row>
    <row r="62" spans="2:8" s="35" customFormat="1" ht="18" customHeight="1" x14ac:dyDescent="0.35">
      <c r="B62" s="262">
        <v>3237</v>
      </c>
      <c r="C62" s="263"/>
      <c r="D62" s="264"/>
      <c r="E62" s="8" t="s">
        <v>134</v>
      </c>
      <c r="F62" s="86"/>
      <c r="G62" s="87">
        <v>3575</v>
      </c>
      <c r="H62" s="87"/>
    </row>
    <row r="63" spans="2:8" s="35" customFormat="1" ht="15.65" customHeight="1" x14ac:dyDescent="0.35">
      <c r="B63" s="262">
        <v>3238</v>
      </c>
      <c r="C63" s="263"/>
      <c r="D63" s="264"/>
      <c r="E63" s="8" t="s">
        <v>135</v>
      </c>
      <c r="F63" s="86"/>
      <c r="G63" s="87">
        <v>9882.52</v>
      </c>
      <c r="H63" s="87"/>
    </row>
    <row r="64" spans="2:8" s="35" customFormat="1" ht="16.25" customHeight="1" x14ac:dyDescent="0.35">
      <c r="B64" s="262">
        <v>3239</v>
      </c>
      <c r="C64" s="263"/>
      <c r="D64" s="264"/>
      <c r="E64" s="8" t="s">
        <v>136</v>
      </c>
      <c r="F64" s="86"/>
      <c r="G64" s="87">
        <v>2901.81</v>
      </c>
      <c r="H64" s="87"/>
    </row>
    <row r="65" spans="2:8" s="35" customFormat="1" ht="17" customHeight="1" x14ac:dyDescent="0.35">
      <c r="B65" s="284">
        <v>3241</v>
      </c>
      <c r="C65" s="285"/>
      <c r="D65" s="286"/>
      <c r="E65" s="7" t="s">
        <v>137</v>
      </c>
      <c r="F65" s="86"/>
      <c r="G65" s="87">
        <v>1113.22</v>
      </c>
      <c r="H65" s="87"/>
    </row>
    <row r="66" spans="2:8" s="35" customFormat="1" ht="19.25" customHeight="1" x14ac:dyDescent="0.35">
      <c r="B66" s="262">
        <v>3292</v>
      </c>
      <c r="C66" s="263"/>
      <c r="D66" s="264"/>
      <c r="E66" s="91" t="s">
        <v>138</v>
      </c>
      <c r="F66" s="86"/>
      <c r="G66" s="87">
        <v>2003.46</v>
      </c>
      <c r="H66" s="87"/>
    </row>
    <row r="67" spans="2:8" s="35" customFormat="1" ht="17" customHeight="1" x14ac:dyDescent="0.35">
      <c r="B67" s="262">
        <v>3293</v>
      </c>
      <c r="C67" s="263"/>
      <c r="D67" s="264"/>
      <c r="E67" s="91" t="s">
        <v>139</v>
      </c>
      <c r="F67" s="86"/>
      <c r="G67" s="87"/>
      <c r="H67" s="87"/>
    </row>
    <row r="68" spans="2:8" s="35" customFormat="1" ht="20" customHeight="1" x14ac:dyDescent="0.35">
      <c r="B68" s="305">
        <v>3294</v>
      </c>
      <c r="C68" s="306"/>
      <c r="D68" s="307"/>
      <c r="E68" s="69" t="s">
        <v>140</v>
      </c>
      <c r="F68" s="86"/>
      <c r="G68" s="87">
        <v>40</v>
      </c>
      <c r="H68" s="87"/>
    </row>
    <row r="69" spans="2:8" s="35" customFormat="1" ht="15" customHeight="1" x14ac:dyDescent="0.35">
      <c r="B69" s="305">
        <v>3295</v>
      </c>
      <c r="C69" s="306"/>
      <c r="D69" s="307"/>
      <c r="E69" s="69" t="s">
        <v>141</v>
      </c>
      <c r="F69" s="86"/>
      <c r="G69" s="87">
        <v>127.44</v>
      </c>
      <c r="H69" s="87"/>
    </row>
    <row r="70" spans="2:8" s="35" customFormat="1" ht="14.4" customHeight="1" x14ac:dyDescent="0.35">
      <c r="B70" s="305">
        <v>3296</v>
      </c>
      <c r="C70" s="306"/>
      <c r="D70" s="307"/>
      <c r="E70" s="69" t="s">
        <v>142</v>
      </c>
      <c r="F70" s="86"/>
      <c r="G70" s="87"/>
      <c r="H70" s="87"/>
    </row>
    <row r="71" spans="2:8" s="35" customFormat="1" ht="17" customHeight="1" x14ac:dyDescent="0.35">
      <c r="B71" s="305">
        <v>3299</v>
      </c>
      <c r="C71" s="306"/>
      <c r="D71" s="307"/>
      <c r="E71" s="69" t="s">
        <v>143</v>
      </c>
      <c r="F71" s="86"/>
      <c r="G71" s="87">
        <v>368.73</v>
      </c>
      <c r="H71" s="87"/>
    </row>
    <row r="72" spans="2:8" s="35" customFormat="1" ht="19.25" customHeight="1" x14ac:dyDescent="0.35">
      <c r="B72" s="94">
        <v>34</v>
      </c>
      <c r="C72" s="95"/>
      <c r="D72" s="73"/>
      <c r="E72" s="73" t="s">
        <v>116</v>
      </c>
      <c r="F72" s="92">
        <v>1200</v>
      </c>
      <c r="G72" s="93">
        <f>G73</f>
        <v>907.33</v>
      </c>
      <c r="H72" s="87">
        <f>G72/F72*100</f>
        <v>75.610833333333332</v>
      </c>
    </row>
    <row r="73" spans="2:8" s="35" customFormat="1" ht="17" customHeight="1" x14ac:dyDescent="0.35">
      <c r="B73" s="262">
        <v>3431</v>
      </c>
      <c r="C73" s="263"/>
      <c r="D73" s="264"/>
      <c r="E73" s="8" t="s">
        <v>144</v>
      </c>
      <c r="F73" s="86"/>
      <c r="G73" s="87">
        <v>907.33</v>
      </c>
      <c r="H73" s="87"/>
    </row>
    <row r="74" spans="2:8" x14ac:dyDescent="0.35">
      <c r="B74" s="308" t="s">
        <v>161</v>
      </c>
      <c r="C74" s="279"/>
      <c r="D74" s="280"/>
      <c r="E74" s="82" t="s">
        <v>162</v>
      </c>
      <c r="F74" s="120">
        <f t="shared" ref="F74:G76" si="3">F75</f>
        <v>17000</v>
      </c>
      <c r="G74" s="120">
        <f t="shared" si="3"/>
        <v>0</v>
      </c>
      <c r="H74" s="166">
        <f>G74/F74*100</f>
        <v>0</v>
      </c>
    </row>
    <row r="75" spans="2:8" x14ac:dyDescent="0.35">
      <c r="B75" s="293" t="s">
        <v>158</v>
      </c>
      <c r="C75" s="294"/>
      <c r="D75" s="295"/>
      <c r="E75" s="83" t="s">
        <v>159</v>
      </c>
      <c r="F75" s="167">
        <f t="shared" si="3"/>
        <v>17000</v>
      </c>
      <c r="G75" s="167">
        <f t="shared" si="3"/>
        <v>0</v>
      </c>
      <c r="H75" s="168">
        <f>G75/F75*100</f>
        <v>0</v>
      </c>
    </row>
    <row r="76" spans="2:8" x14ac:dyDescent="0.35">
      <c r="B76" s="241" t="s">
        <v>160</v>
      </c>
      <c r="C76" s="242"/>
      <c r="D76" s="243"/>
      <c r="E76" s="95" t="s">
        <v>3</v>
      </c>
      <c r="F76" s="142">
        <f t="shared" si="3"/>
        <v>17000</v>
      </c>
      <c r="G76" s="142">
        <f t="shared" si="3"/>
        <v>0</v>
      </c>
      <c r="H76" s="190">
        <f>G76/F76*100</f>
        <v>0</v>
      </c>
    </row>
    <row r="77" spans="2:8" x14ac:dyDescent="0.35">
      <c r="B77" s="281">
        <v>32</v>
      </c>
      <c r="C77" s="282"/>
      <c r="D77" s="283"/>
      <c r="E77" s="95" t="s">
        <v>12</v>
      </c>
      <c r="F77" s="142">
        <v>17000</v>
      </c>
      <c r="G77" s="142">
        <f>G78</f>
        <v>0</v>
      </c>
      <c r="H77" s="190">
        <f>G77/F77*100</f>
        <v>0</v>
      </c>
    </row>
    <row r="78" spans="2:8" x14ac:dyDescent="0.35">
      <c r="B78" s="67">
        <v>3232</v>
      </c>
      <c r="C78" s="68"/>
      <c r="D78" s="69"/>
      <c r="E78" s="68" t="s">
        <v>129</v>
      </c>
      <c r="F78" s="25"/>
      <c r="G78" s="63"/>
      <c r="H78" s="25"/>
    </row>
    <row r="79" spans="2:8" x14ac:dyDescent="0.35">
      <c r="B79" s="278" t="s">
        <v>163</v>
      </c>
      <c r="C79" s="279"/>
      <c r="D79" s="280"/>
      <c r="E79" s="81" t="s">
        <v>164</v>
      </c>
      <c r="F79" s="120">
        <f>F80</f>
        <v>18500</v>
      </c>
      <c r="G79" s="120">
        <f>G80</f>
        <v>23922.059999999998</v>
      </c>
      <c r="H79" s="129">
        <f t="shared" ref="H79:H85" si="4">G79/F79*100</f>
        <v>129.30843243243243</v>
      </c>
    </row>
    <row r="80" spans="2:8" x14ac:dyDescent="0.35">
      <c r="B80" s="247" t="s">
        <v>158</v>
      </c>
      <c r="C80" s="248"/>
      <c r="D80" s="249"/>
      <c r="E80" s="83" t="s">
        <v>159</v>
      </c>
      <c r="F80" s="101">
        <f>F81</f>
        <v>18500</v>
      </c>
      <c r="G80" s="101">
        <f>G81</f>
        <v>23922.059999999998</v>
      </c>
      <c r="H80" s="130">
        <f t="shared" si="4"/>
        <v>129.30843243243243</v>
      </c>
    </row>
    <row r="81" spans="2:8" x14ac:dyDescent="0.35">
      <c r="B81" s="281">
        <v>4</v>
      </c>
      <c r="C81" s="282"/>
      <c r="D81" s="283"/>
      <c r="E81" s="95" t="s">
        <v>165</v>
      </c>
      <c r="F81" s="142">
        <f>SUM(F82:F85)</f>
        <v>18500</v>
      </c>
      <c r="G81" s="142">
        <f>G82+G85</f>
        <v>23922.059999999998</v>
      </c>
      <c r="H81" s="191">
        <f t="shared" si="4"/>
        <v>129.30843243243243</v>
      </c>
    </row>
    <row r="82" spans="2:8" x14ac:dyDescent="0.35">
      <c r="B82" s="94">
        <v>42</v>
      </c>
      <c r="C82" s="95"/>
      <c r="D82" s="73"/>
      <c r="E82" s="95" t="s">
        <v>165</v>
      </c>
      <c r="F82" s="142">
        <v>18500</v>
      </c>
      <c r="G82" s="142">
        <f>SUM(G83:G84)</f>
        <v>13422.31</v>
      </c>
      <c r="H82" s="190"/>
    </row>
    <row r="83" spans="2:8" x14ac:dyDescent="0.35">
      <c r="B83" s="67">
        <v>4221</v>
      </c>
      <c r="C83" s="68"/>
      <c r="D83" s="69"/>
      <c r="E83" s="68" t="s">
        <v>121</v>
      </c>
      <c r="F83" s="63"/>
      <c r="G83" s="63">
        <v>10723.34</v>
      </c>
      <c r="H83" s="25"/>
    </row>
    <row r="84" spans="2:8" x14ac:dyDescent="0.35">
      <c r="B84" s="67">
        <v>4227</v>
      </c>
      <c r="C84" s="68"/>
      <c r="D84" s="69"/>
      <c r="E84" s="7" t="s">
        <v>124</v>
      </c>
      <c r="F84" s="63"/>
      <c r="G84" s="63">
        <v>2698.97</v>
      </c>
      <c r="H84" s="25"/>
    </row>
    <row r="85" spans="2:8" x14ac:dyDescent="0.35">
      <c r="B85" s="281">
        <v>45</v>
      </c>
      <c r="C85" s="282"/>
      <c r="D85" s="283"/>
      <c r="E85" s="95" t="s">
        <v>166</v>
      </c>
      <c r="F85" s="142">
        <v>0</v>
      </c>
      <c r="G85" s="142">
        <f>G86</f>
        <v>10499.75</v>
      </c>
      <c r="H85" s="191" t="e">
        <f t="shared" si="4"/>
        <v>#DIV/0!</v>
      </c>
    </row>
    <row r="86" spans="2:8" s="33" customFormat="1" x14ac:dyDescent="0.35">
      <c r="B86" s="281">
        <v>451</v>
      </c>
      <c r="C86" s="282"/>
      <c r="D86" s="283"/>
      <c r="E86" s="95" t="s">
        <v>166</v>
      </c>
      <c r="F86" s="192"/>
      <c r="G86" s="193">
        <v>10499.75</v>
      </c>
      <c r="H86" s="194" t="e">
        <f>G86/F85*100</f>
        <v>#DIV/0!</v>
      </c>
    </row>
    <row r="87" spans="2:8" ht="15.5" x14ac:dyDescent="0.35">
      <c r="B87" s="275" t="s">
        <v>168</v>
      </c>
      <c r="C87" s="276"/>
      <c r="D87" s="277"/>
      <c r="E87" s="98" t="s">
        <v>230</v>
      </c>
      <c r="F87" s="128">
        <f>F88+F93+F117+F124+F145+F195+F200</f>
        <v>128405</v>
      </c>
      <c r="G87" s="128">
        <f>G88+G93+G117+G124+G145+G195+G200</f>
        <v>26657.99</v>
      </c>
      <c r="H87" s="170">
        <f>G87/F87*100</f>
        <v>20.760866009890584</v>
      </c>
    </row>
    <row r="88" spans="2:8" ht="15.5" x14ac:dyDescent="0.35">
      <c r="B88" s="278" t="s">
        <v>169</v>
      </c>
      <c r="C88" s="279"/>
      <c r="D88" s="280"/>
      <c r="E88" s="84" t="s">
        <v>170</v>
      </c>
      <c r="F88" s="103">
        <f t="shared" ref="F88:G90" si="5">F89</f>
        <v>8000</v>
      </c>
      <c r="G88" s="103">
        <f t="shared" si="5"/>
        <v>6665.03</v>
      </c>
      <c r="H88" s="129">
        <f t="shared" ref="H88:H91" si="6">G88/F88*100</f>
        <v>83.312874999999991</v>
      </c>
    </row>
    <row r="89" spans="2:8" x14ac:dyDescent="0.35">
      <c r="B89" s="247" t="s">
        <v>171</v>
      </c>
      <c r="C89" s="248"/>
      <c r="D89" s="249"/>
      <c r="E89" s="83" t="s">
        <v>172</v>
      </c>
      <c r="F89" s="101">
        <f t="shared" si="5"/>
        <v>8000</v>
      </c>
      <c r="G89" s="101">
        <f t="shared" si="5"/>
        <v>6665.03</v>
      </c>
      <c r="H89" s="130">
        <f t="shared" si="6"/>
        <v>83.312874999999991</v>
      </c>
    </row>
    <row r="90" spans="2:8" x14ac:dyDescent="0.35">
      <c r="B90" s="241" t="s">
        <v>160</v>
      </c>
      <c r="C90" s="242"/>
      <c r="D90" s="243"/>
      <c r="E90" s="95" t="s">
        <v>3</v>
      </c>
      <c r="F90" s="142">
        <f t="shared" si="5"/>
        <v>8000</v>
      </c>
      <c r="G90" s="142">
        <f t="shared" si="5"/>
        <v>6665.03</v>
      </c>
      <c r="H90" s="191">
        <f t="shared" si="6"/>
        <v>83.312874999999991</v>
      </c>
    </row>
    <row r="91" spans="2:8" x14ac:dyDescent="0.35">
      <c r="B91" s="281">
        <v>32</v>
      </c>
      <c r="C91" s="282"/>
      <c r="D91" s="283"/>
      <c r="E91" s="95" t="s">
        <v>12</v>
      </c>
      <c r="F91" s="142">
        <v>8000</v>
      </c>
      <c r="G91" s="142">
        <f>G92</f>
        <v>6665.03</v>
      </c>
      <c r="H91" s="191">
        <f t="shared" si="6"/>
        <v>83.312874999999991</v>
      </c>
    </row>
    <row r="92" spans="2:8" x14ac:dyDescent="0.35">
      <c r="B92" s="67">
        <v>3299</v>
      </c>
      <c r="C92" s="68"/>
      <c r="D92" s="69"/>
      <c r="E92" s="100" t="s">
        <v>143</v>
      </c>
      <c r="F92" s="25"/>
      <c r="G92" s="63">
        <v>6665.03</v>
      </c>
      <c r="H92" s="25"/>
    </row>
    <row r="93" spans="2:8" ht="15.5" x14ac:dyDescent="0.35">
      <c r="B93" s="278" t="s">
        <v>173</v>
      </c>
      <c r="C93" s="279"/>
      <c r="D93" s="280"/>
      <c r="E93" s="102" t="s">
        <v>174</v>
      </c>
      <c r="F93" s="120">
        <f>F94+F98+F109</f>
        <v>44650</v>
      </c>
      <c r="G93" s="120">
        <f>G94+G98+G109</f>
        <v>12636.97</v>
      </c>
      <c r="H93" s="131">
        <f t="shared" ref="H93:H99" si="7">G93/F93*100</f>
        <v>28.302284434490481</v>
      </c>
    </row>
    <row r="94" spans="2:8" x14ac:dyDescent="0.35">
      <c r="B94" s="247" t="s">
        <v>171</v>
      </c>
      <c r="C94" s="248"/>
      <c r="D94" s="249"/>
      <c r="E94" s="83" t="s">
        <v>172</v>
      </c>
      <c r="F94" s="167">
        <f>F95</f>
        <v>750</v>
      </c>
      <c r="G94" s="167">
        <f>G95</f>
        <v>448.97</v>
      </c>
      <c r="H94" s="169">
        <f t="shared" si="7"/>
        <v>59.862666666666676</v>
      </c>
    </row>
    <row r="95" spans="2:8" x14ac:dyDescent="0.35">
      <c r="B95" s="241" t="s">
        <v>160</v>
      </c>
      <c r="C95" s="242"/>
      <c r="D95" s="243"/>
      <c r="E95" s="95" t="s">
        <v>3</v>
      </c>
      <c r="F95" s="142">
        <f>F96</f>
        <v>750</v>
      </c>
      <c r="G95" s="142">
        <f>G96</f>
        <v>448.97</v>
      </c>
      <c r="H95" s="191">
        <f t="shared" si="7"/>
        <v>59.862666666666676</v>
      </c>
    </row>
    <row r="96" spans="2:8" x14ac:dyDescent="0.35">
      <c r="B96" s="94">
        <v>32</v>
      </c>
      <c r="C96" s="74"/>
      <c r="D96" s="75"/>
      <c r="E96" s="95" t="s">
        <v>12</v>
      </c>
      <c r="F96" s="142">
        <v>750</v>
      </c>
      <c r="G96" s="142">
        <f>G97</f>
        <v>448.97</v>
      </c>
      <c r="H96" s="191">
        <f t="shared" si="7"/>
        <v>59.862666666666676</v>
      </c>
    </row>
    <row r="97" spans="2:8" x14ac:dyDescent="0.35">
      <c r="B97" s="67">
        <v>3235</v>
      </c>
      <c r="C97" s="74"/>
      <c r="D97" s="75"/>
      <c r="E97" s="8" t="s">
        <v>132</v>
      </c>
      <c r="F97" s="63"/>
      <c r="G97" s="63">
        <v>448.97</v>
      </c>
      <c r="H97" s="25"/>
    </row>
    <row r="98" spans="2:8" x14ac:dyDescent="0.35">
      <c r="B98" s="247" t="s">
        <v>175</v>
      </c>
      <c r="C98" s="248"/>
      <c r="D98" s="249"/>
      <c r="E98" s="83" t="s">
        <v>176</v>
      </c>
      <c r="F98" s="101">
        <f>F99+F105</f>
        <v>43900</v>
      </c>
      <c r="G98" s="101">
        <f>G99+G105</f>
        <v>0</v>
      </c>
      <c r="H98" s="130">
        <f t="shared" si="7"/>
        <v>0</v>
      </c>
    </row>
    <row r="99" spans="2:8" x14ac:dyDescent="0.35">
      <c r="B99" s="244" t="s">
        <v>177</v>
      </c>
      <c r="C99" s="245"/>
      <c r="D99" s="246"/>
      <c r="E99" s="189" t="s">
        <v>12</v>
      </c>
      <c r="F99" s="142">
        <v>40900</v>
      </c>
      <c r="G99" s="142">
        <f>SUM(G100:G104)</f>
        <v>0</v>
      </c>
      <c r="H99" s="191">
        <f t="shared" si="7"/>
        <v>0</v>
      </c>
    </row>
    <row r="100" spans="2:8" x14ac:dyDescent="0.35">
      <c r="B100" s="88" t="s">
        <v>238</v>
      </c>
      <c r="C100" s="89"/>
      <c r="D100" s="90"/>
      <c r="E100" s="85" t="s">
        <v>106</v>
      </c>
      <c r="F100" s="63"/>
      <c r="G100" s="63"/>
      <c r="H100" s="59"/>
    </row>
    <row r="101" spans="2:8" x14ac:dyDescent="0.35">
      <c r="B101" s="88" t="s">
        <v>202</v>
      </c>
      <c r="C101" s="89"/>
      <c r="D101" s="90"/>
      <c r="E101" s="85" t="s">
        <v>112</v>
      </c>
      <c r="F101" s="63"/>
      <c r="G101" s="63"/>
      <c r="H101" s="59"/>
    </row>
    <row r="102" spans="2:8" x14ac:dyDescent="0.35">
      <c r="B102" s="88" t="s">
        <v>207</v>
      </c>
      <c r="C102" s="89"/>
      <c r="D102" s="90"/>
      <c r="E102" s="85" t="s">
        <v>210</v>
      </c>
      <c r="F102" s="63"/>
      <c r="G102" s="63"/>
      <c r="H102" s="59"/>
    </row>
    <row r="103" spans="2:8" x14ac:dyDescent="0.35">
      <c r="B103" s="88" t="s">
        <v>208</v>
      </c>
      <c r="C103" s="89"/>
      <c r="D103" s="90"/>
      <c r="E103" s="85" t="s">
        <v>211</v>
      </c>
      <c r="F103" s="63"/>
      <c r="G103" s="63"/>
      <c r="H103" s="59"/>
    </row>
    <row r="104" spans="2:8" x14ac:dyDescent="0.35">
      <c r="B104" s="88" t="s">
        <v>209</v>
      </c>
      <c r="C104" s="89"/>
      <c r="D104" s="90"/>
      <c r="E104" s="85" t="s">
        <v>139</v>
      </c>
      <c r="F104" s="63"/>
      <c r="G104" s="63"/>
      <c r="H104" s="59"/>
    </row>
    <row r="105" spans="2:8" x14ac:dyDescent="0.35">
      <c r="B105" s="244" t="s">
        <v>178</v>
      </c>
      <c r="C105" s="245"/>
      <c r="D105" s="246"/>
      <c r="E105" s="95" t="s">
        <v>165</v>
      </c>
      <c r="F105" s="142">
        <v>3000</v>
      </c>
      <c r="G105" s="142">
        <f>SUM(G106:G108)</f>
        <v>0</v>
      </c>
      <c r="H105" s="191">
        <f t="shared" ref="H105" si="8">G105/F105*100</f>
        <v>0</v>
      </c>
    </row>
    <row r="106" spans="2:8" x14ac:dyDescent="0.35">
      <c r="B106" s="88" t="s">
        <v>203</v>
      </c>
      <c r="C106" s="89"/>
      <c r="D106" s="90"/>
      <c r="E106" s="85" t="s">
        <v>121</v>
      </c>
      <c r="F106" s="63"/>
      <c r="G106" s="63"/>
      <c r="H106" s="59"/>
    </row>
    <row r="107" spans="2:8" x14ac:dyDescent="0.35">
      <c r="B107" s="88" t="s">
        <v>242</v>
      </c>
      <c r="C107" s="89"/>
      <c r="D107" s="90"/>
      <c r="E107" s="85" t="s">
        <v>243</v>
      </c>
      <c r="F107" s="63"/>
      <c r="G107" s="63"/>
      <c r="H107" s="59"/>
    </row>
    <row r="108" spans="2:8" x14ac:dyDescent="0.35">
      <c r="B108" s="88" t="s">
        <v>204</v>
      </c>
      <c r="C108" s="89"/>
      <c r="D108" s="90"/>
      <c r="E108" s="85" t="s">
        <v>206</v>
      </c>
      <c r="F108" s="63"/>
      <c r="G108" s="63"/>
      <c r="H108" s="59"/>
    </row>
    <row r="109" spans="2:8" x14ac:dyDescent="0.35">
      <c r="B109" s="247" t="s">
        <v>179</v>
      </c>
      <c r="C109" s="248"/>
      <c r="D109" s="249"/>
      <c r="E109" s="83" t="s">
        <v>180</v>
      </c>
      <c r="F109" s="101">
        <f>F110+F116</f>
        <v>0</v>
      </c>
      <c r="G109" s="101">
        <f>G110</f>
        <v>12188</v>
      </c>
      <c r="H109" s="130" t="e">
        <f t="shared" ref="H109:H110" si="9">G109/F109*100</f>
        <v>#DIV/0!</v>
      </c>
    </row>
    <row r="110" spans="2:8" x14ac:dyDescent="0.35">
      <c r="B110" s="244" t="s">
        <v>177</v>
      </c>
      <c r="C110" s="245"/>
      <c r="D110" s="246"/>
      <c r="E110" s="189" t="s">
        <v>12</v>
      </c>
      <c r="F110" s="142"/>
      <c r="G110" s="142">
        <f>SUM(G111:G116)</f>
        <v>12188</v>
      </c>
      <c r="H110" s="191" t="e">
        <f t="shared" si="9"/>
        <v>#DIV/0!</v>
      </c>
    </row>
    <row r="111" spans="2:8" x14ac:dyDescent="0.35">
      <c r="B111" s="265" t="s">
        <v>238</v>
      </c>
      <c r="C111" s="266"/>
      <c r="D111" s="267"/>
      <c r="E111" s="85" t="s">
        <v>106</v>
      </c>
      <c r="F111" s="63"/>
      <c r="G111" s="63">
        <v>6855.6</v>
      </c>
      <c r="H111" s="59"/>
    </row>
    <row r="112" spans="2:8" x14ac:dyDescent="0.35">
      <c r="B112" s="88" t="s">
        <v>215</v>
      </c>
      <c r="C112" s="89"/>
      <c r="D112" s="90"/>
      <c r="E112" s="85" t="s">
        <v>108</v>
      </c>
      <c r="F112" s="63"/>
      <c r="G112" s="63">
        <v>40.78</v>
      </c>
      <c r="H112" s="59"/>
    </row>
    <row r="113" spans="2:8" x14ac:dyDescent="0.35">
      <c r="B113" s="88" t="s">
        <v>219</v>
      </c>
      <c r="C113" s="89"/>
      <c r="D113" s="90"/>
      <c r="E113" s="85" t="s">
        <v>136</v>
      </c>
      <c r="F113" s="63"/>
      <c r="G113" s="63"/>
      <c r="H113" s="59"/>
    </row>
    <row r="114" spans="2:8" x14ac:dyDescent="0.35">
      <c r="B114" s="88" t="s">
        <v>208</v>
      </c>
      <c r="C114" s="89"/>
      <c r="D114" s="90"/>
      <c r="E114" s="85" t="s">
        <v>211</v>
      </c>
      <c r="F114" s="63"/>
      <c r="G114" s="63">
        <v>4910.78</v>
      </c>
      <c r="H114" s="59"/>
    </row>
    <row r="115" spans="2:8" x14ac:dyDescent="0.35">
      <c r="B115" s="88" t="s">
        <v>209</v>
      </c>
      <c r="C115" s="89"/>
      <c r="D115" s="90"/>
      <c r="E115" s="85" t="s">
        <v>139</v>
      </c>
      <c r="F115" s="63"/>
      <c r="G115" s="63">
        <v>321.76</v>
      </c>
      <c r="H115" s="59"/>
    </row>
    <row r="116" spans="2:8" x14ac:dyDescent="0.35">
      <c r="B116" s="88" t="s">
        <v>214</v>
      </c>
      <c r="C116" s="89"/>
      <c r="D116" s="90"/>
      <c r="E116" s="85" t="s">
        <v>143</v>
      </c>
      <c r="F116" s="63"/>
      <c r="G116" s="63">
        <v>59.08</v>
      </c>
      <c r="H116" s="59"/>
    </row>
    <row r="117" spans="2:8" x14ac:dyDescent="0.35">
      <c r="B117" s="278" t="s">
        <v>181</v>
      </c>
      <c r="C117" s="279"/>
      <c r="D117" s="280"/>
      <c r="E117" s="77" t="s">
        <v>182</v>
      </c>
      <c r="F117" s="120">
        <f>F118</f>
        <v>0</v>
      </c>
      <c r="G117" s="120">
        <f>G118</f>
        <v>980</v>
      </c>
      <c r="H117" s="131" t="e">
        <f t="shared" ref="H117:H119" si="10">G117/F117*100</f>
        <v>#DIV/0!</v>
      </c>
    </row>
    <row r="118" spans="2:8" x14ac:dyDescent="0.35">
      <c r="B118" s="247" t="s">
        <v>157</v>
      </c>
      <c r="C118" s="248"/>
      <c r="D118" s="249"/>
      <c r="E118" s="132" t="s">
        <v>183</v>
      </c>
      <c r="F118" s="101">
        <f>F119</f>
        <v>0</v>
      </c>
      <c r="G118" s="101">
        <f>SUM(G119,G122)</f>
        <v>980</v>
      </c>
      <c r="H118" s="130" t="e">
        <f t="shared" si="10"/>
        <v>#DIV/0!</v>
      </c>
    </row>
    <row r="119" spans="2:8" x14ac:dyDescent="0.35">
      <c r="B119" s="256">
        <v>32</v>
      </c>
      <c r="C119" s="257"/>
      <c r="D119" s="258"/>
      <c r="E119" s="94" t="s">
        <v>12</v>
      </c>
      <c r="F119" s="142"/>
      <c r="G119" s="142">
        <f>G120+G121</f>
        <v>846</v>
      </c>
      <c r="H119" s="191" t="e">
        <f t="shared" si="10"/>
        <v>#DIV/0!</v>
      </c>
    </row>
    <row r="120" spans="2:8" x14ac:dyDescent="0.35">
      <c r="B120" s="116">
        <v>3221</v>
      </c>
      <c r="C120" s="109"/>
      <c r="D120" s="110"/>
      <c r="E120" s="68" t="s">
        <v>107</v>
      </c>
      <c r="F120" s="63"/>
      <c r="G120" s="63">
        <v>734</v>
      </c>
      <c r="H120" s="59"/>
    </row>
    <row r="121" spans="2:8" x14ac:dyDescent="0.35">
      <c r="B121" s="116">
        <v>3299</v>
      </c>
      <c r="C121" s="109"/>
      <c r="D121" s="110"/>
      <c r="E121" s="68" t="s">
        <v>143</v>
      </c>
      <c r="F121" s="63"/>
      <c r="G121" s="63">
        <v>112</v>
      </c>
      <c r="H121" s="59"/>
    </row>
    <row r="122" spans="2:8" x14ac:dyDescent="0.35">
      <c r="B122" s="195">
        <v>42</v>
      </c>
      <c r="C122" s="196"/>
      <c r="D122" s="197"/>
      <c r="E122" s="95" t="s">
        <v>165</v>
      </c>
      <c r="F122" s="142"/>
      <c r="G122" s="142">
        <f>G123</f>
        <v>134</v>
      </c>
      <c r="H122" s="191"/>
    </row>
    <row r="123" spans="2:8" x14ac:dyDescent="0.35">
      <c r="B123" s="116">
        <v>4241</v>
      </c>
      <c r="C123" s="109"/>
      <c r="D123" s="110"/>
      <c r="E123" s="69" t="s">
        <v>156</v>
      </c>
      <c r="F123" s="63"/>
      <c r="G123" s="63">
        <v>134</v>
      </c>
      <c r="H123" s="59"/>
    </row>
    <row r="124" spans="2:8" x14ac:dyDescent="0.35">
      <c r="B124" s="250" t="s">
        <v>184</v>
      </c>
      <c r="C124" s="251"/>
      <c r="D124" s="252"/>
      <c r="E124" s="81" t="s">
        <v>185</v>
      </c>
      <c r="F124" s="120">
        <f>F125+F140</f>
        <v>10000</v>
      </c>
      <c r="G124" s="120">
        <f>G125+G140</f>
        <v>4842.68</v>
      </c>
      <c r="H124" s="129">
        <f t="shared" ref="H124:H126" si="11">G124/F124*100</f>
        <v>48.4268</v>
      </c>
    </row>
    <row r="125" spans="2:8" x14ac:dyDescent="0.35">
      <c r="B125" s="247" t="s">
        <v>186</v>
      </c>
      <c r="C125" s="248"/>
      <c r="D125" s="249"/>
      <c r="E125" s="83" t="s">
        <v>187</v>
      </c>
      <c r="F125" s="101">
        <f>SUM(F126:F134)</f>
        <v>10000</v>
      </c>
      <c r="G125" s="101">
        <f>SUM(G126,G134)</f>
        <v>4842.68</v>
      </c>
      <c r="H125" s="130">
        <f t="shared" si="11"/>
        <v>48.4268</v>
      </c>
    </row>
    <row r="126" spans="2:8" x14ac:dyDescent="0.35">
      <c r="B126" s="241" t="s">
        <v>177</v>
      </c>
      <c r="C126" s="242"/>
      <c r="D126" s="243"/>
      <c r="E126" s="95" t="s">
        <v>12</v>
      </c>
      <c r="F126" s="142">
        <v>10000</v>
      </c>
      <c r="G126" s="142">
        <f>SUM(G127:G133)</f>
        <v>4242.68</v>
      </c>
      <c r="H126" s="191">
        <f t="shared" si="11"/>
        <v>42.4268</v>
      </c>
    </row>
    <row r="127" spans="2:8" x14ac:dyDescent="0.35">
      <c r="B127" s="78" t="s">
        <v>201</v>
      </c>
      <c r="C127" s="79"/>
      <c r="D127" s="80"/>
      <c r="E127" s="26" t="s">
        <v>28</v>
      </c>
      <c r="F127" s="63"/>
      <c r="G127" s="63">
        <v>3840</v>
      </c>
      <c r="H127" s="25"/>
    </row>
    <row r="128" spans="2:8" x14ac:dyDescent="0.35">
      <c r="B128" s="78" t="s">
        <v>238</v>
      </c>
      <c r="C128" s="79"/>
      <c r="D128" s="80"/>
      <c r="E128" s="26" t="s">
        <v>106</v>
      </c>
      <c r="F128" s="63"/>
      <c r="G128" s="63"/>
      <c r="H128" s="25"/>
    </row>
    <row r="129" spans="2:8" x14ac:dyDescent="0.35">
      <c r="B129" s="78" t="s">
        <v>213</v>
      </c>
      <c r="C129" s="79"/>
      <c r="D129" s="80"/>
      <c r="E129" s="7" t="s">
        <v>107</v>
      </c>
      <c r="F129" s="63"/>
      <c r="G129" s="63">
        <v>11.3</v>
      </c>
      <c r="H129" s="25"/>
    </row>
    <row r="130" spans="2:8" x14ac:dyDescent="0.35">
      <c r="B130" s="78" t="s">
        <v>215</v>
      </c>
      <c r="C130" s="79"/>
      <c r="D130" s="80"/>
      <c r="E130" s="7" t="s">
        <v>108</v>
      </c>
      <c r="F130" s="63"/>
      <c r="G130" s="63">
        <v>72</v>
      </c>
      <c r="H130" s="25"/>
    </row>
    <row r="131" spans="2:8" x14ac:dyDescent="0.35">
      <c r="B131" s="78" t="s">
        <v>216</v>
      </c>
      <c r="C131" s="79"/>
      <c r="D131" s="80"/>
      <c r="E131" s="7" t="s">
        <v>128</v>
      </c>
      <c r="F131" s="63"/>
      <c r="G131" s="63"/>
      <c r="H131" s="25"/>
    </row>
    <row r="132" spans="2:8" x14ac:dyDescent="0.35">
      <c r="B132" s="78" t="s">
        <v>219</v>
      </c>
      <c r="C132" s="79"/>
      <c r="D132" s="80"/>
      <c r="E132" s="7" t="s">
        <v>136</v>
      </c>
      <c r="F132" s="63"/>
      <c r="G132" s="63"/>
      <c r="H132" s="25"/>
    </row>
    <row r="133" spans="2:8" x14ac:dyDescent="0.35">
      <c r="B133" s="78" t="s">
        <v>214</v>
      </c>
      <c r="C133" s="79"/>
      <c r="D133" s="80"/>
      <c r="E133" s="7" t="s">
        <v>143</v>
      </c>
      <c r="F133" s="63"/>
      <c r="G133" s="63">
        <v>319.38</v>
      </c>
      <c r="H133" s="25"/>
    </row>
    <row r="134" spans="2:8" x14ac:dyDescent="0.35">
      <c r="B134" s="244" t="s">
        <v>178</v>
      </c>
      <c r="C134" s="245"/>
      <c r="D134" s="246"/>
      <c r="E134" s="95" t="s">
        <v>165</v>
      </c>
      <c r="F134" s="142"/>
      <c r="G134" s="142">
        <f>SUM(G135:G139)</f>
        <v>600</v>
      </c>
      <c r="H134" s="191" t="e">
        <f t="shared" ref="H134" si="12">G134/F134*100</f>
        <v>#DIV/0!</v>
      </c>
    </row>
    <row r="135" spans="2:8" x14ac:dyDescent="0.35">
      <c r="B135" s="88" t="s">
        <v>203</v>
      </c>
      <c r="C135" s="89"/>
      <c r="D135" s="90"/>
      <c r="E135" s="7" t="s">
        <v>121</v>
      </c>
      <c r="F135" s="63"/>
      <c r="G135" s="63">
        <v>600</v>
      </c>
      <c r="H135" s="25"/>
    </row>
    <row r="136" spans="2:8" x14ac:dyDescent="0.35">
      <c r="B136" s="88" t="s">
        <v>244</v>
      </c>
      <c r="C136" s="89"/>
      <c r="D136" s="90"/>
      <c r="E136" s="7" t="s">
        <v>241</v>
      </c>
      <c r="F136" s="63"/>
      <c r="G136" s="63"/>
      <c r="H136" s="25"/>
    </row>
    <row r="137" spans="2:8" x14ac:dyDescent="0.35">
      <c r="B137" s="88" t="s">
        <v>242</v>
      </c>
      <c r="C137" s="89"/>
      <c r="D137" s="90"/>
      <c r="E137" s="7" t="s">
        <v>122</v>
      </c>
      <c r="F137" s="63"/>
      <c r="G137" s="63"/>
      <c r="H137" s="25"/>
    </row>
    <row r="138" spans="2:8" x14ac:dyDescent="0.35">
      <c r="B138" s="88" t="s">
        <v>204</v>
      </c>
      <c r="C138" s="89"/>
      <c r="D138" s="90"/>
      <c r="E138" s="7" t="s">
        <v>124</v>
      </c>
      <c r="F138" s="63"/>
      <c r="G138" s="63"/>
      <c r="H138" s="25"/>
    </row>
    <row r="139" spans="2:8" x14ac:dyDescent="0.35">
      <c r="B139" s="88" t="s">
        <v>205</v>
      </c>
      <c r="C139" s="89"/>
      <c r="D139" s="90"/>
      <c r="E139" s="177" t="s">
        <v>156</v>
      </c>
      <c r="F139" s="63"/>
      <c r="G139" s="63"/>
      <c r="H139" s="25"/>
    </row>
    <row r="140" spans="2:8" x14ac:dyDescent="0.35">
      <c r="B140" s="247" t="s">
        <v>188</v>
      </c>
      <c r="C140" s="248"/>
      <c r="D140" s="249"/>
      <c r="E140" s="83" t="s">
        <v>189</v>
      </c>
      <c r="F140" s="101">
        <f>F141</f>
        <v>0</v>
      </c>
      <c r="G140" s="101">
        <f>G141</f>
        <v>0</v>
      </c>
      <c r="H140" s="130" t="e">
        <f t="shared" ref="H140:H141" si="13">G140/F140*100</f>
        <v>#DIV/0!</v>
      </c>
    </row>
    <row r="141" spans="2:8" x14ac:dyDescent="0.35">
      <c r="B141" s="241" t="s">
        <v>177</v>
      </c>
      <c r="C141" s="242"/>
      <c r="D141" s="243"/>
      <c r="E141" s="95" t="s">
        <v>12</v>
      </c>
      <c r="F141" s="142"/>
      <c r="G141" s="142">
        <f>SUM(G142:G144)</f>
        <v>0</v>
      </c>
      <c r="H141" s="191" t="e">
        <f t="shared" si="13"/>
        <v>#DIV/0!</v>
      </c>
    </row>
    <row r="142" spans="2:8" x14ac:dyDescent="0.35">
      <c r="B142" s="78" t="s">
        <v>213</v>
      </c>
      <c r="C142" s="79"/>
      <c r="D142" s="80"/>
      <c r="E142" s="7" t="s">
        <v>107</v>
      </c>
      <c r="F142" s="63"/>
      <c r="G142" s="63"/>
      <c r="H142" s="25"/>
    </row>
    <row r="143" spans="2:8" x14ac:dyDescent="0.35">
      <c r="B143" s="78" t="s">
        <v>219</v>
      </c>
      <c r="C143" s="79"/>
      <c r="D143" s="80"/>
      <c r="E143" s="177" t="s">
        <v>136</v>
      </c>
      <c r="F143" s="63"/>
      <c r="G143" s="63"/>
      <c r="H143" s="25"/>
    </row>
    <row r="144" spans="2:8" x14ac:dyDescent="0.35">
      <c r="B144" s="78" t="s">
        <v>214</v>
      </c>
      <c r="C144" s="79"/>
      <c r="D144" s="80"/>
      <c r="E144" s="177" t="s">
        <v>143</v>
      </c>
      <c r="F144" s="63"/>
      <c r="G144" s="63"/>
      <c r="H144" s="25"/>
    </row>
    <row r="145" spans="2:8" x14ac:dyDescent="0.35">
      <c r="B145" s="250" t="s">
        <v>223</v>
      </c>
      <c r="C145" s="251"/>
      <c r="D145" s="252"/>
      <c r="E145" s="81" t="s">
        <v>190</v>
      </c>
      <c r="F145" s="120">
        <f>F146+F177</f>
        <v>64000</v>
      </c>
      <c r="G145" s="120">
        <f>G146+G177</f>
        <v>1533.31</v>
      </c>
      <c r="H145" s="131">
        <f t="shared" ref="H145:H148" si="14">G145/F145*100</f>
        <v>2.3957968749999998</v>
      </c>
    </row>
    <row r="146" spans="2:8" x14ac:dyDescent="0.35">
      <c r="B146" s="253" t="s">
        <v>191</v>
      </c>
      <c r="C146" s="254"/>
      <c r="D146" s="255"/>
      <c r="E146" s="83" t="s">
        <v>192</v>
      </c>
      <c r="F146" s="167">
        <f>F147+F175</f>
        <v>64000</v>
      </c>
      <c r="G146" s="167">
        <f>G147+G175</f>
        <v>73.209999999999994</v>
      </c>
      <c r="H146" s="169">
        <f t="shared" si="14"/>
        <v>0.114390625</v>
      </c>
    </row>
    <row r="147" spans="2:8" x14ac:dyDescent="0.35">
      <c r="B147" s="259">
        <v>3</v>
      </c>
      <c r="C147" s="260"/>
      <c r="D147" s="261"/>
      <c r="E147" s="95" t="s">
        <v>3</v>
      </c>
      <c r="F147" s="142">
        <f>F148+F150+F173</f>
        <v>64000</v>
      </c>
      <c r="G147" s="142">
        <f>G148+G150+G173</f>
        <v>63.76</v>
      </c>
      <c r="H147" s="191">
        <f t="shared" si="14"/>
        <v>9.9624999999999991E-2</v>
      </c>
    </row>
    <row r="148" spans="2:8" x14ac:dyDescent="0.35">
      <c r="B148" s="259">
        <v>31</v>
      </c>
      <c r="C148" s="260"/>
      <c r="D148" s="261"/>
      <c r="E148" s="95" t="s">
        <v>4</v>
      </c>
      <c r="F148" s="142">
        <v>4000</v>
      </c>
      <c r="G148" s="142">
        <f>G149</f>
        <v>0</v>
      </c>
      <c r="H148" s="191">
        <f t="shared" si="14"/>
        <v>0</v>
      </c>
    </row>
    <row r="149" spans="2:8" x14ac:dyDescent="0.35">
      <c r="B149" s="104">
        <v>3121</v>
      </c>
      <c r="C149" s="105"/>
      <c r="D149" s="106"/>
      <c r="E149" s="68" t="s">
        <v>212</v>
      </c>
      <c r="F149" s="63"/>
      <c r="G149" s="63"/>
      <c r="H149" s="59"/>
    </row>
    <row r="150" spans="2:8" x14ac:dyDescent="0.35">
      <c r="B150" s="259">
        <v>32</v>
      </c>
      <c r="C150" s="260"/>
      <c r="D150" s="261"/>
      <c r="E150" s="95" t="s">
        <v>12</v>
      </c>
      <c r="F150" s="142">
        <v>59000</v>
      </c>
      <c r="G150" s="142">
        <f>SUM(G151:G172)</f>
        <v>63.76</v>
      </c>
      <c r="H150" s="191">
        <f t="shared" ref="H150" si="15">G150/F150*100</f>
        <v>0.10806779661016949</v>
      </c>
    </row>
    <row r="151" spans="2:8" x14ac:dyDescent="0.35">
      <c r="B151" s="284">
        <v>3211</v>
      </c>
      <c r="C151" s="285"/>
      <c r="D151" s="286"/>
      <c r="E151" s="26" t="s">
        <v>28</v>
      </c>
      <c r="F151" s="25"/>
      <c r="G151" s="63"/>
      <c r="H151" s="25"/>
    </row>
    <row r="152" spans="2:8" x14ac:dyDescent="0.35">
      <c r="B152" s="176">
        <v>3212</v>
      </c>
      <c r="C152" s="177"/>
      <c r="D152" s="178"/>
      <c r="E152" s="26" t="s">
        <v>105</v>
      </c>
      <c r="F152" s="25"/>
      <c r="G152" s="63"/>
      <c r="H152" s="25"/>
    </row>
    <row r="153" spans="2:8" x14ac:dyDescent="0.35">
      <c r="B153" s="262">
        <v>3213</v>
      </c>
      <c r="C153" s="263"/>
      <c r="D153" s="264"/>
      <c r="E153" s="8" t="s">
        <v>106</v>
      </c>
      <c r="F153" s="25"/>
      <c r="G153" s="63"/>
      <c r="H153" s="25"/>
    </row>
    <row r="154" spans="2:8" x14ac:dyDescent="0.35">
      <c r="B154" s="104">
        <v>3214</v>
      </c>
      <c r="C154" s="105"/>
      <c r="D154" s="106"/>
      <c r="E154" s="8" t="s">
        <v>147</v>
      </c>
      <c r="F154" s="25"/>
      <c r="G154" s="63"/>
      <c r="H154" s="25"/>
    </row>
    <row r="155" spans="2:8" x14ac:dyDescent="0.35">
      <c r="B155" s="262">
        <v>3221</v>
      </c>
      <c r="C155" s="263"/>
      <c r="D155" s="264"/>
      <c r="E155" s="8" t="s">
        <v>107</v>
      </c>
      <c r="F155" s="25"/>
      <c r="G155" s="63">
        <v>8.68</v>
      </c>
      <c r="H155" s="25"/>
    </row>
    <row r="156" spans="2:8" x14ac:dyDescent="0.35">
      <c r="B156" s="262">
        <v>3222</v>
      </c>
      <c r="C156" s="263"/>
      <c r="D156" s="264"/>
      <c r="E156" s="8" t="s">
        <v>108</v>
      </c>
      <c r="F156" s="25"/>
      <c r="G156" s="63">
        <v>18.829999999999998</v>
      </c>
      <c r="H156" s="25"/>
    </row>
    <row r="157" spans="2:8" x14ac:dyDescent="0.35">
      <c r="B157" s="262">
        <v>3223</v>
      </c>
      <c r="C157" s="263"/>
      <c r="D157" s="264"/>
      <c r="E157" s="8" t="s">
        <v>110</v>
      </c>
      <c r="F157" s="25"/>
      <c r="G157" s="63"/>
      <c r="H157" s="25"/>
    </row>
    <row r="158" spans="2:8" x14ac:dyDescent="0.35">
      <c r="B158" s="107">
        <v>3224</v>
      </c>
      <c r="C158" s="108"/>
      <c r="D158" s="91"/>
      <c r="E158" s="8" t="s">
        <v>111</v>
      </c>
      <c r="F158" s="25"/>
      <c r="G158" s="63"/>
      <c r="H158" s="25"/>
    </row>
    <row r="159" spans="2:8" x14ac:dyDescent="0.35">
      <c r="B159" s="262">
        <v>3225</v>
      </c>
      <c r="C159" s="263"/>
      <c r="D159" s="264"/>
      <c r="E159" s="8" t="s">
        <v>112</v>
      </c>
      <c r="F159" s="25"/>
      <c r="G159" s="63"/>
      <c r="H159" s="25"/>
    </row>
    <row r="160" spans="2:8" x14ac:dyDescent="0.35">
      <c r="B160" s="262">
        <v>3227</v>
      </c>
      <c r="C160" s="263"/>
      <c r="D160" s="264"/>
      <c r="E160" s="8" t="s">
        <v>113</v>
      </c>
      <c r="F160" s="25"/>
      <c r="G160" s="63"/>
      <c r="H160" s="25"/>
    </row>
    <row r="161" spans="2:8" x14ac:dyDescent="0.35">
      <c r="B161" s="262">
        <v>3231</v>
      </c>
      <c r="C161" s="263"/>
      <c r="D161" s="264"/>
      <c r="E161" s="8" t="s">
        <v>128</v>
      </c>
      <c r="F161" s="25"/>
      <c r="G161" s="63"/>
      <c r="H161" s="25"/>
    </row>
    <row r="162" spans="2:8" x14ac:dyDescent="0.35">
      <c r="B162" s="262">
        <v>3232</v>
      </c>
      <c r="C162" s="263"/>
      <c r="D162" s="264"/>
      <c r="E162" s="8" t="s">
        <v>129</v>
      </c>
      <c r="F162" s="25"/>
      <c r="G162" s="63"/>
      <c r="H162" s="25"/>
    </row>
    <row r="163" spans="2:8" x14ac:dyDescent="0.35">
      <c r="B163" s="262">
        <v>3233</v>
      </c>
      <c r="C163" s="263"/>
      <c r="D163" s="264"/>
      <c r="E163" s="8" t="s">
        <v>130</v>
      </c>
      <c r="F163" s="25"/>
      <c r="G163" s="63"/>
      <c r="H163" s="25"/>
    </row>
    <row r="164" spans="2:8" x14ac:dyDescent="0.35">
      <c r="B164" s="262">
        <v>3234</v>
      </c>
      <c r="C164" s="263"/>
      <c r="D164" s="264"/>
      <c r="E164" s="8" t="s">
        <v>131</v>
      </c>
      <c r="F164" s="25"/>
      <c r="G164" s="63"/>
      <c r="H164" s="25"/>
    </row>
    <row r="165" spans="2:8" x14ac:dyDescent="0.35">
      <c r="B165" s="262">
        <v>3235</v>
      </c>
      <c r="C165" s="263"/>
      <c r="D165" s="264"/>
      <c r="E165" s="8" t="s">
        <v>132</v>
      </c>
      <c r="F165" s="25"/>
      <c r="G165" s="63"/>
      <c r="H165" s="25"/>
    </row>
    <row r="166" spans="2:8" x14ac:dyDescent="0.35">
      <c r="B166" s="262">
        <v>3237</v>
      </c>
      <c r="C166" s="263"/>
      <c r="D166" s="264"/>
      <c r="E166" s="8" t="s">
        <v>134</v>
      </c>
      <c r="F166" s="25"/>
      <c r="G166" s="63"/>
      <c r="H166" s="25"/>
    </row>
    <row r="167" spans="2:8" x14ac:dyDescent="0.35">
      <c r="B167" s="262">
        <v>3238</v>
      </c>
      <c r="C167" s="263"/>
      <c r="D167" s="264"/>
      <c r="E167" s="8" t="s">
        <v>135</v>
      </c>
      <c r="F167" s="25"/>
      <c r="G167" s="63">
        <v>36.25</v>
      </c>
      <c r="H167" s="25"/>
    </row>
    <row r="168" spans="2:8" x14ac:dyDescent="0.35">
      <c r="B168" s="262">
        <v>3239</v>
      </c>
      <c r="C168" s="263"/>
      <c r="D168" s="264"/>
      <c r="E168" s="8" t="s">
        <v>136</v>
      </c>
      <c r="F168" s="25"/>
      <c r="G168" s="63"/>
      <c r="H168" s="25"/>
    </row>
    <row r="169" spans="2:8" x14ac:dyDescent="0.35">
      <c r="B169" s="107">
        <v>3241</v>
      </c>
      <c r="C169" s="108"/>
      <c r="D169" s="91"/>
      <c r="E169" s="8" t="s">
        <v>137</v>
      </c>
      <c r="F169" s="25"/>
      <c r="G169" s="63"/>
      <c r="H169" s="25"/>
    </row>
    <row r="170" spans="2:8" x14ac:dyDescent="0.35">
      <c r="B170" s="107">
        <v>3293</v>
      </c>
      <c r="C170" s="108"/>
      <c r="D170" s="91"/>
      <c r="E170" s="108" t="s">
        <v>139</v>
      </c>
      <c r="F170" s="25"/>
      <c r="G170" s="63"/>
      <c r="H170" s="25"/>
    </row>
    <row r="171" spans="2:8" x14ac:dyDescent="0.35">
      <c r="B171" s="107">
        <v>3295</v>
      </c>
      <c r="C171" s="108"/>
      <c r="D171" s="91"/>
      <c r="E171" s="108" t="s">
        <v>141</v>
      </c>
      <c r="F171" s="25"/>
      <c r="G171" s="63"/>
      <c r="H171" s="25"/>
    </row>
    <row r="172" spans="2:8" x14ac:dyDescent="0.35">
      <c r="B172" s="107">
        <v>3299</v>
      </c>
      <c r="C172" s="108"/>
      <c r="D172" s="91"/>
      <c r="E172" s="8" t="s">
        <v>143</v>
      </c>
      <c r="F172" s="63"/>
      <c r="G172" s="63"/>
      <c r="H172" s="25"/>
    </row>
    <row r="173" spans="2:8" x14ac:dyDescent="0.35">
      <c r="B173" s="259">
        <v>34</v>
      </c>
      <c r="C173" s="260"/>
      <c r="D173" s="261"/>
      <c r="E173" s="95" t="s">
        <v>116</v>
      </c>
      <c r="F173" s="142">
        <v>1000</v>
      </c>
      <c r="G173" s="142">
        <f>G174</f>
        <v>0</v>
      </c>
      <c r="H173" s="191">
        <f t="shared" ref="H173:H179" si="16">G173/F173*100</f>
        <v>0</v>
      </c>
    </row>
    <row r="174" spans="2:8" x14ac:dyDescent="0.35">
      <c r="B174" s="104">
        <v>3431</v>
      </c>
      <c r="C174" s="105"/>
      <c r="D174" s="106"/>
      <c r="E174" s="7" t="s">
        <v>144</v>
      </c>
      <c r="F174" s="63"/>
      <c r="G174" s="63"/>
      <c r="H174" s="25"/>
    </row>
    <row r="175" spans="2:8" x14ac:dyDescent="0.35">
      <c r="B175" s="259">
        <v>42</v>
      </c>
      <c r="C175" s="260"/>
      <c r="D175" s="261"/>
      <c r="E175" s="95" t="s">
        <v>165</v>
      </c>
      <c r="F175" s="142"/>
      <c r="G175" s="142">
        <f>G176</f>
        <v>9.4499999999999993</v>
      </c>
      <c r="H175" s="191" t="e">
        <f t="shared" si="16"/>
        <v>#DIV/0!</v>
      </c>
    </row>
    <row r="176" spans="2:8" x14ac:dyDescent="0.35">
      <c r="B176" s="104">
        <v>4241</v>
      </c>
      <c r="C176" s="105"/>
      <c r="D176" s="106"/>
      <c r="E176" s="115" t="s">
        <v>156</v>
      </c>
      <c r="F176" s="63"/>
      <c r="G176" s="63">
        <v>9.4499999999999993</v>
      </c>
      <c r="H176" s="25"/>
    </row>
    <row r="177" spans="2:8" x14ac:dyDescent="0.35">
      <c r="B177" s="238" t="s">
        <v>193</v>
      </c>
      <c r="C177" s="239"/>
      <c r="D177" s="240"/>
      <c r="E177" s="76" t="s">
        <v>194</v>
      </c>
      <c r="F177" s="167">
        <f>F178</f>
        <v>0</v>
      </c>
      <c r="G177" s="167">
        <f>G178</f>
        <v>1460.1</v>
      </c>
      <c r="H177" s="169" t="e">
        <f t="shared" si="16"/>
        <v>#DIV/0!</v>
      </c>
    </row>
    <row r="178" spans="2:8" x14ac:dyDescent="0.35">
      <c r="B178" s="241"/>
      <c r="C178" s="242"/>
      <c r="D178" s="243"/>
      <c r="E178" s="95" t="s">
        <v>3</v>
      </c>
      <c r="F178" s="142">
        <f>F179</f>
        <v>0</v>
      </c>
      <c r="G178" s="142">
        <f>G179+G193</f>
        <v>1460.1</v>
      </c>
      <c r="H178" s="191" t="e">
        <f t="shared" si="16"/>
        <v>#DIV/0!</v>
      </c>
    </row>
    <row r="179" spans="2:8" x14ac:dyDescent="0.35">
      <c r="B179" s="186" t="s">
        <v>177</v>
      </c>
      <c r="C179" s="187"/>
      <c r="D179" s="188"/>
      <c r="E179" s="95" t="s">
        <v>12</v>
      </c>
      <c r="F179" s="142"/>
      <c r="G179" s="142">
        <f>SUM(G180:G192)</f>
        <v>422.6</v>
      </c>
      <c r="H179" s="191" t="e">
        <f t="shared" si="16"/>
        <v>#DIV/0!</v>
      </c>
    </row>
    <row r="180" spans="2:8" x14ac:dyDescent="0.35">
      <c r="B180" s="78" t="s">
        <v>201</v>
      </c>
      <c r="C180" s="79"/>
      <c r="D180" s="80"/>
      <c r="E180" s="26" t="s">
        <v>28</v>
      </c>
      <c r="F180" s="63"/>
      <c r="G180" s="63">
        <v>59</v>
      </c>
      <c r="H180" s="25"/>
    </row>
    <row r="181" spans="2:8" x14ac:dyDescent="0.35">
      <c r="B181" s="78" t="s">
        <v>248</v>
      </c>
      <c r="C181" s="79"/>
      <c r="D181" s="80"/>
      <c r="E181" s="26" t="s">
        <v>147</v>
      </c>
      <c r="F181" s="63"/>
      <c r="G181" s="63">
        <v>9.6</v>
      </c>
      <c r="H181" s="25"/>
    </row>
    <row r="182" spans="2:8" x14ac:dyDescent="0.35">
      <c r="B182" s="78" t="s">
        <v>213</v>
      </c>
      <c r="C182" s="79"/>
      <c r="D182" s="80"/>
      <c r="E182" s="8" t="s">
        <v>107</v>
      </c>
      <c r="F182" s="63"/>
      <c r="G182" s="63">
        <v>38.76</v>
      </c>
      <c r="H182" s="25"/>
    </row>
    <row r="183" spans="2:8" x14ac:dyDescent="0.35">
      <c r="B183" s="78" t="s">
        <v>215</v>
      </c>
      <c r="C183" s="79"/>
      <c r="D183" s="80"/>
      <c r="E183" s="8" t="s">
        <v>108</v>
      </c>
      <c r="F183" s="25"/>
      <c r="G183" s="63">
        <v>151.27000000000001</v>
      </c>
      <c r="H183" s="25"/>
    </row>
    <row r="184" spans="2:8" x14ac:dyDescent="0.35">
      <c r="B184" s="78" t="s">
        <v>249</v>
      </c>
      <c r="C184" s="79"/>
      <c r="D184" s="80"/>
      <c r="E184" s="8" t="s">
        <v>111</v>
      </c>
      <c r="F184" s="25"/>
      <c r="G184" s="63">
        <v>6.5</v>
      </c>
      <c r="H184" s="25"/>
    </row>
    <row r="185" spans="2:8" x14ac:dyDescent="0.35">
      <c r="B185" s="78" t="s">
        <v>202</v>
      </c>
      <c r="C185" s="79"/>
      <c r="D185" s="80"/>
      <c r="E185" s="8" t="s">
        <v>112</v>
      </c>
      <c r="F185" s="25"/>
      <c r="G185" s="63"/>
      <c r="H185" s="25"/>
    </row>
    <row r="186" spans="2:8" x14ac:dyDescent="0.35">
      <c r="B186" s="78" t="s">
        <v>216</v>
      </c>
      <c r="C186" s="79"/>
      <c r="D186" s="80"/>
      <c r="E186" s="8" t="s">
        <v>128</v>
      </c>
      <c r="F186" s="25"/>
      <c r="G186" s="63">
        <v>10.72</v>
      </c>
      <c r="H186" s="25"/>
    </row>
    <row r="187" spans="2:8" x14ac:dyDescent="0.35">
      <c r="B187" s="78" t="s">
        <v>207</v>
      </c>
      <c r="C187" s="79"/>
      <c r="D187" s="80"/>
      <c r="E187" s="8" t="s">
        <v>132</v>
      </c>
      <c r="F187" s="25"/>
      <c r="G187" s="63">
        <v>42</v>
      </c>
      <c r="H187" s="25"/>
    </row>
    <row r="188" spans="2:8" x14ac:dyDescent="0.35">
      <c r="B188" s="78" t="s">
        <v>217</v>
      </c>
      <c r="C188" s="79"/>
      <c r="D188" s="80"/>
      <c r="E188" s="8" t="s">
        <v>130</v>
      </c>
      <c r="F188" s="25"/>
      <c r="G188" s="63"/>
      <c r="H188" s="25"/>
    </row>
    <row r="189" spans="2:8" x14ac:dyDescent="0.35">
      <c r="B189" s="78" t="s">
        <v>218</v>
      </c>
      <c r="C189" s="79"/>
      <c r="D189" s="80"/>
      <c r="E189" s="8" t="s">
        <v>135</v>
      </c>
      <c r="F189" s="25"/>
      <c r="G189" s="63">
        <v>12.75</v>
      </c>
      <c r="H189" s="25"/>
    </row>
    <row r="190" spans="2:8" x14ac:dyDescent="0.35">
      <c r="B190" s="78" t="s">
        <v>208</v>
      </c>
      <c r="C190" s="79"/>
      <c r="D190" s="80"/>
      <c r="E190" s="8" t="s">
        <v>211</v>
      </c>
      <c r="F190" s="25"/>
      <c r="G190" s="63">
        <v>54</v>
      </c>
      <c r="H190" s="25"/>
    </row>
    <row r="191" spans="2:8" x14ac:dyDescent="0.35">
      <c r="B191" s="78" t="s">
        <v>209</v>
      </c>
      <c r="C191" s="79"/>
      <c r="D191" s="80"/>
      <c r="E191" s="8" t="s">
        <v>139</v>
      </c>
      <c r="F191" s="25"/>
      <c r="G191" s="63">
        <v>38</v>
      </c>
      <c r="H191" s="25"/>
    </row>
    <row r="192" spans="2:8" x14ac:dyDescent="0.35">
      <c r="B192" s="78" t="s">
        <v>214</v>
      </c>
      <c r="C192" s="79"/>
      <c r="D192" s="80"/>
      <c r="E192" s="8" t="s">
        <v>143</v>
      </c>
      <c r="F192" s="25"/>
      <c r="G192" s="63"/>
      <c r="H192" s="25"/>
    </row>
    <row r="193" spans="2:8" x14ac:dyDescent="0.35">
      <c r="B193" s="186" t="s">
        <v>178</v>
      </c>
      <c r="C193" s="187"/>
      <c r="D193" s="188"/>
      <c r="E193" s="95" t="s">
        <v>165</v>
      </c>
      <c r="F193" s="190"/>
      <c r="G193" s="142">
        <f>G194</f>
        <v>1037.5</v>
      </c>
      <c r="H193" s="190"/>
    </row>
    <row r="194" spans="2:8" x14ac:dyDescent="0.35">
      <c r="B194" s="78" t="s">
        <v>203</v>
      </c>
      <c r="C194" s="79"/>
      <c r="D194" s="80"/>
      <c r="E194" s="108" t="s">
        <v>121</v>
      </c>
      <c r="F194" s="25"/>
      <c r="G194" s="63">
        <v>1037.5</v>
      </c>
      <c r="H194" s="25"/>
    </row>
    <row r="195" spans="2:8" x14ac:dyDescent="0.35">
      <c r="B195" s="278" t="s">
        <v>195</v>
      </c>
      <c r="C195" s="279"/>
      <c r="D195" s="280"/>
      <c r="E195" s="81" t="s">
        <v>196</v>
      </c>
      <c r="F195" s="103">
        <f t="shared" ref="F195:G197" si="17">F196</f>
        <v>1755</v>
      </c>
      <c r="G195" s="103">
        <f t="shared" si="17"/>
        <v>0</v>
      </c>
      <c r="H195" s="129">
        <f t="shared" ref="H195:H198" si="18">G195/F195*100</f>
        <v>0</v>
      </c>
    </row>
    <row r="196" spans="2:8" x14ac:dyDescent="0.35">
      <c r="B196" s="247" t="s">
        <v>154</v>
      </c>
      <c r="C196" s="248"/>
      <c r="D196" s="249"/>
      <c r="E196" s="83" t="s">
        <v>155</v>
      </c>
      <c r="F196" s="101">
        <f t="shared" si="17"/>
        <v>1755</v>
      </c>
      <c r="G196" s="101">
        <f t="shared" si="17"/>
        <v>0</v>
      </c>
      <c r="H196" s="130">
        <f t="shared" si="18"/>
        <v>0</v>
      </c>
    </row>
    <row r="197" spans="2:8" x14ac:dyDescent="0.35">
      <c r="B197" s="186" t="s">
        <v>160</v>
      </c>
      <c r="C197" s="187"/>
      <c r="D197" s="188"/>
      <c r="E197" s="95" t="s">
        <v>3</v>
      </c>
      <c r="F197" s="142">
        <f t="shared" si="17"/>
        <v>1755</v>
      </c>
      <c r="G197" s="142">
        <f t="shared" si="17"/>
        <v>0</v>
      </c>
      <c r="H197" s="191">
        <f t="shared" si="18"/>
        <v>0</v>
      </c>
    </row>
    <row r="198" spans="2:8" x14ac:dyDescent="0.35">
      <c r="B198" s="186" t="s">
        <v>197</v>
      </c>
      <c r="C198" s="187"/>
      <c r="D198" s="188"/>
      <c r="E198" s="95" t="s">
        <v>100</v>
      </c>
      <c r="F198" s="142">
        <v>1755</v>
      </c>
      <c r="G198" s="142"/>
      <c r="H198" s="191">
        <f t="shared" si="18"/>
        <v>0</v>
      </c>
    </row>
    <row r="199" spans="2:8" x14ac:dyDescent="0.35">
      <c r="B199" s="78"/>
      <c r="C199" s="79"/>
      <c r="D199" s="80"/>
      <c r="E199" s="115"/>
      <c r="F199" s="117"/>
      <c r="G199" s="63"/>
      <c r="H199" s="59"/>
    </row>
    <row r="200" spans="2:8" ht="14.4" customHeight="1" x14ac:dyDescent="0.35">
      <c r="B200" s="309" t="s">
        <v>220</v>
      </c>
      <c r="C200" s="310"/>
      <c r="D200" s="311"/>
      <c r="E200" s="118" t="s">
        <v>231</v>
      </c>
      <c r="F200" s="119">
        <f>F201+F204+F207</f>
        <v>0</v>
      </c>
      <c r="G200" s="120">
        <f>G201+G204+G207</f>
        <v>0</v>
      </c>
      <c r="H200" s="131" t="e">
        <f t="shared" ref="H200:H202" si="19">G200/F200*100</f>
        <v>#DIV/0!</v>
      </c>
    </row>
    <row r="201" spans="2:8" x14ac:dyDescent="0.35">
      <c r="B201" s="299" t="s">
        <v>171</v>
      </c>
      <c r="C201" s="300"/>
      <c r="D201" s="301"/>
      <c r="E201" s="121" t="s">
        <v>172</v>
      </c>
      <c r="F201" s="122">
        <f>F202</f>
        <v>0</v>
      </c>
      <c r="G201" s="101">
        <f>G202</f>
        <v>0</v>
      </c>
      <c r="H201" s="130" t="e">
        <f t="shared" si="19"/>
        <v>#DIV/0!</v>
      </c>
    </row>
    <row r="202" spans="2:8" x14ac:dyDescent="0.35">
      <c r="B202" s="198" t="s">
        <v>221</v>
      </c>
      <c r="C202" s="199"/>
      <c r="D202" s="200"/>
      <c r="E202" s="185" t="s">
        <v>126</v>
      </c>
      <c r="F202" s="201"/>
      <c r="G202" s="142">
        <f>G203</f>
        <v>0</v>
      </c>
      <c r="H202" s="191" t="e">
        <f t="shared" si="19"/>
        <v>#DIV/0!</v>
      </c>
    </row>
    <row r="203" spans="2:8" s="33" customFormat="1" x14ac:dyDescent="0.35">
      <c r="B203" s="302" t="s">
        <v>222</v>
      </c>
      <c r="C203" s="303"/>
      <c r="D203" s="304"/>
      <c r="E203" s="7" t="s">
        <v>126</v>
      </c>
      <c r="F203" s="184"/>
      <c r="G203" s="182"/>
      <c r="H203" s="183"/>
    </row>
    <row r="204" spans="2:8" x14ac:dyDescent="0.35">
      <c r="B204" s="299" t="s">
        <v>232</v>
      </c>
      <c r="C204" s="300"/>
      <c r="D204" s="301"/>
      <c r="E204" s="123" t="s">
        <v>233</v>
      </c>
      <c r="F204" s="122">
        <f>F205</f>
        <v>0</v>
      </c>
      <c r="G204" s="101">
        <v>0</v>
      </c>
      <c r="H204" s="99"/>
    </row>
    <row r="205" spans="2:8" x14ac:dyDescent="0.35">
      <c r="B205" s="186" t="s">
        <v>221</v>
      </c>
      <c r="C205" s="187"/>
      <c r="D205" s="188"/>
      <c r="E205" s="20" t="s">
        <v>126</v>
      </c>
      <c r="F205" s="201"/>
      <c r="G205" s="142"/>
      <c r="H205" s="190"/>
    </row>
    <row r="206" spans="2:8" x14ac:dyDescent="0.35">
      <c r="B206" s="302" t="s">
        <v>222</v>
      </c>
      <c r="C206" s="303"/>
      <c r="D206" s="304"/>
      <c r="E206" s="7" t="s">
        <v>126</v>
      </c>
      <c r="F206" s="117"/>
      <c r="G206" s="63"/>
      <c r="H206" s="25"/>
    </row>
    <row r="207" spans="2:8" x14ac:dyDescent="0.35">
      <c r="B207" s="299" t="s">
        <v>154</v>
      </c>
      <c r="C207" s="300"/>
      <c r="D207" s="301"/>
      <c r="E207" s="123" t="s">
        <v>234</v>
      </c>
      <c r="F207" s="122">
        <f>F208</f>
        <v>0</v>
      </c>
      <c r="G207" s="101">
        <f>G208</f>
        <v>0</v>
      </c>
      <c r="H207" s="130" t="e">
        <f t="shared" ref="H207" si="20">G207/F207*100</f>
        <v>#DIV/0!</v>
      </c>
    </row>
    <row r="208" spans="2:8" x14ac:dyDescent="0.35">
      <c r="B208" s="186" t="s">
        <v>221</v>
      </c>
      <c r="C208" s="187"/>
      <c r="D208" s="188"/>
      <c r="E208" s="20" t="s">
        <v>126</v>
      </c>
      <c r="F208" s="201"/>
      <c r="G208" s="142">
        <f>G209</f>
        <v>0</v>
      </c>
      <c r="H208" s="191" t="e">
        <f t="shared" ref="H208" si="21">G208/F208*100</f>
        <v>#DIV/0!</v>
      </c>
    </row>
    <row r="209" spans="2:8" s="33" customFormat="1" x14ac:dyDescent="0.35">
      <c r="B209" s="302" t="s">
        <v>222</v>
      </c>
      <c r="C209" s="303"/>
      <c r="D209" s="304"/>
      <c r="E209" s="7" t="s">
        <v>126</v>
      </c>
      <c r="F209" s="184"/>
      <c r="G209" s="182"/>
      <c r="H209" s="183"/>
    </row>
    <row r="210" spans="2:8" x14ac:dyDescent="0.35">
      <c r="B210" s="135" t="s">
        <v>198</v>
      </c>
      <c r="C210" s="136"/>
      <c r="D210" s="136"/>
      <c r="E210" s="137"/>
      <c r="F210" s="138">
        <f>SUM(F15,F20,F87)</f>
        <v>2242302</v>
      </c>
      <c r="G210" s="139">
        <f>SUM(G15,G20,G87)</f>
        <v>1230972.26</v>
      </c>
      <c r="H210" s="140">
        <f t="shared" ref="H210" si="22">G210/F210*100</f>
        <v>54.897701558487668</v>
      </c>
    </row>
  </sheetData>
  <mergeCells count="117">
    <mergeCell ref="B201:D201"/>
    <mergeCell ref="B204:D204"/>
    <mergeCell ref="B206:D206"/>
    <mergeCell ref="B203:D203"/>
    <mergeCell ref="B207:D207"/>
    <mergeCell ref="B209:D209"/>
    <mergeCell ref="B63:D63"/>
    <mergeCell ref="B64:D64"/>
    <mergeCell ref="B71:D71"/>
    <mergeCell ref="B65:D65"/>
    <mergeCell ref="B73:D73"/>
    <mergeCell ref="B66:D66"/>
    <mergeCell ref="B67:D67"/>
    <mergeCell ref="B68:D68"/>
    <mergeCell ref="B69:D69"/>
    <mergeCell ref="B70:D70"/>
    <mergeCell ref="B80:D80"/>
    <mergeCell ref="B81:D81"/>
    <mergeCell ref="B85:D85"/>
    <mergeCell ref="B86:D86"/>
    <mergeCell ref="B74:D74"/>
    <mergeCell ref="B196:D196"/>
    <mergeCell ref="B147:D147"/>
    <mergeCell ref="B200:D200"/>
    <mergeCell ref="B53:D53"/>
    <mergeCell ref="B56:D56"/>
    <mergeCell ref="B57:D57"/>
    <mergeCell ref="B58:D58"/>
    <mergeCell ref="B59:D59"/>
    <mergeCell ref="B60:D60"/>
    <mergeCell ref="B61:D61"/>
    <mergeCell ref="B62:D62"/>
    <mergeCell ref="B18:D18"/>
    <mergeCell ref="B50:D50"/>
    <mergeCell ref="B52:D52"/>
    <mergeCell ref="B99:D99"/>
    <mergeCell ref="B75:D75"/>
    <mergeCell ref="B76:D76"/>
    <mergeCell ref="B77:D77"/>
    <mergeCell ref="B79:D79"/>
    <mergeCell ref="B87:D87"/>
    <mergeCell ref="B88:D88"/>
    <mergeCell ref="B89:D89"/>
    <mergeCell ref="B90:D90"/>
    <mergeCell ref="B91:D91"/>
    <mergeCell ref="B195:D195"/>
    <mergeCell ref="B160:D160"/>
    <mergeCell ref="B161:D161"/>
    <mergeCell ref="B166:D166"/>
    <mergeCell ref="B167:D167"/>
    <mergeCell ref="B168:D168"/>
    <mergeCell ref="B151:D151"/>
    <mergeCell ref="B12:D12"/>
    <mergeCell ref="B13:D13"/>
    <mergeCell ref="B14:D14"/>
    <mergeCell ref="B15:D15"/>
    <mergeCell ref="B16:D16"/>
    <mergeCell ref="B17:D17"/>
    <mergeCell ref="B47:D47"/>
    <mergeCell ref="B48:D48"/>
    <mergeCell ref="B49:D49"/>
    <mergeCell ref="B28:D28"/>
    <mergeCell ref="B29:D29"/>
    <mergeCell ref="B45:D45"/>
    <mergeCell ref="B44:D44"/>
    <mergeCell ref="B105:D105"/>
    <mergeCell ref="B109:D109"/>
    <mergeCell ref="B110:D110"/>
    <mergeCell ref="B117:D117"/>
    <mergeCell ref="B118:D118"/>
    <mergeCell ref="B111:D111"/>
    <mergeCell ref="B22:D22"/>
    <mergeCell ref="B2:H2"/>
    <mergeCell ref="B4:E4"/>
    <mergeCell ref="B5:E5"/>
    <mergeCell ref="B20:D20"/>
    <mergeCell ref="B21:D21"/>
    <mergeCell ref="B24:D24"/>
    <mergeCell ref="B30:D30"/>
    <mergeCell ref="B23:D23"/>
    <mergeCell ref="B25:D25"/>
    <mergeCell ref="B26:D26"/>
    <mergeCell ref="B27:D27"/>
    <mergeCell ref="B7:E7"/>
    <mergeCell ref="C6:E6"/>
    <mergeCell ref="B8:D8"/>
    <mergeCell ref="B9:D9"/>
    <mergeCell ref="B10:D10"/>
    <mergeCell ref="B11:D11"/>
    <mergeCell ref="B93:D93"/>
    <mergeCell ref="B94:D94"/>
    <mergeCell ref="B95:D95"/>
    <mergeCell ref="B98:D98"/>
    <mergeCell ref="B177:D177"/>
    <mergeCell ref="B178:D178"/>
    <mergeCell ref="B134:D134"/>
    <mergeCell ref="B140:D140"/>
    <mergeCell ref="B141:D141"/>
    <mergeCell ref="B145:D145"/>
    <mergeCell ref="B146:D146"/>
    <mergeCell ref="B119:D119"/>
    <mergeCell ref="B124:D124"/>
    <mergeCell ref="B125:D125"/>
    <mergeCell ref="B126:D126"/>
    <mergeCell ref="B150:D150"/>
    <mergeCell ref="B173:D173"/>
    <mergeCell ref="B175:D175"/>
    <mergeCell ref="B155:D155"/>
    <mergeCell ref="B156:D156"/>
    <mergeCell ref="B157:D157"/>
    <mergeCell ref="B159:D159"/>
    <mergeCell ref="B163:D163"/>
    <mergeCell ref="B164:D164"/>
    <mergeCell ref="B165:D165"/>
    <mergeCell ref="B153:D153"/>
    <mergeCell ref="B162:D162"/>
    <mergeCell ref="B148:D148"/>
  </mergeCells>
  <pageMargins left="0.25" right="0.25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8C28-32D0-42F0-990E-DAB17866339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Bruno</cp:lastModifiedBy>
  <cp:lastPrinted>2025-07-21T09:35:35Z</cp:lastPrinted>
  <dcterms:created xsi:type="dcterms:W3CDTF">2022-08-12T12:51:27Z</dcterms:created>
  <dcterms:modified xsi:type="dcterms:W3CDTF">2025-07-28T18:06:23Z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